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8865" windowHeight="6240" tabRatio="507" activeTab="0"/>
  </bookViews>
  <sheets>
    <sheet name="Data Sheet" sheetId="1" r:id="rId1"/>
    <sheet name="P&amp;L" sheetId="2" r:id="rId2"/>
    <sheet name="Operating Metric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INDEX_SHEET___ASAP_Utilities">#REF!</definedName>
    <definedName name="AS2DocOpenMode" hidden="1">"AS2DocumentEdit"</definedName>
    <definedName name="BASEPNL">#REF!</definedName>
    <definedName name="BS">#REF!</definedName>
    <definedName name="Excel_BuiltIn__FilterDatabase_2">#REF!</definedName>
    <definedName name="Excel_BuiltIn__FilterDatabase_4">#REF!</definedName>
    <definedName name="Excel_BuiltIn_Print_Area_3">'[2]Aplus Jun 07'!#REF!</definedName>
    <definedName name="Excel_BuiltIn_Print_Area_4">#REF!</definedName>
    <definedName name="ExcelOutput">#REF!</definedName>
    <definedName name="FNPNL">#REF!</definedName>
    <definedName name="nccm">#REF!</definedName>
    <definedName name="PNL">#REF!</definedName>
    <definedName name="_xlnm.Print_Area" localSheetId="2">'Operating Metrics'!$A$1:$BG$46</definedName>
    <definedName name="_xlnm.Print_Area" localSheetId="1">'P&amp;L'!$A$1:$BL$23</definedName>
    <definedName name="TBPNL">'[3]Trial'!$E$2035</definedName>
    <definedName name="TCR">#REF!</definedName>
    <definedName name="TDR">#REF!</definedName>
    <definedName name="TextRefCopyRangeCount" hidden="1">1</definedName>
    <definedName name="TPNL">#REF!</definedName>
    <definedName name="XREF_COLUMN_12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#N/A</definedName>
    <definedName name="XREF_COLUMN_6" hidden="1">'[4]Main Sheet-Jun''10'!#REF!</definedName>
    <definedName name="XREF_COLUMN_7" hidden="1">'[4]Main Sheet-Jun''10'!#REF!</definedName>
    <definedName name="XREF_COLUMN_9" hidden="1">#N/A</definedName>
    <definedName name="XRefColumnsCount" hidden="1">7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21" hidden="1">#REF!</definedName>
    <definedName name="XRefCopy21Row" hidden="1">#REF!</definedName>
    <definedName name="XRefCopy30" hidden="1">#REF!</definedName>
    <definedName name="XRefCopyRangeCount" hidden="1">25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Row" hidden="1">'[5]XREF'!#REF!</definedName>
    <definedName name="XRefPasteRangeCount" hidden="1">8</definedName>
    <definedName name="Z_635EC390_DF04_4571_8A9C_FE09DAAD20E9_.wvu.Cols" localSheetId="2" hidden="1">'Operating Metrics'!#REF!</definedName>
    <definedName name="Z_635EC390_DF04_4571_8A9C_FE09DAAD20E9_.wvu.Cols" localSheetId="1" hidden="1">'P&amp;L'!#REF!</definedName>
    <definedName name="Z_635EC390_DF04_4571_8A9C_FE09DAAD20E9_.wvu.PrintArea" localSheetId="2" hidden="1">'Operating Metrics'!$A$1:$BK$37</definedName>
    <definedName name="Z_635EC390_DF04_4571_8A9C_FE09DAAD20E9_.wvu.PrintArea" localSheetId="1" hidden="1">'P&amp;L'!$A$1:$BK$37</definedName>
    <definedName name="Z_635EC390_DF04_4571_8A9C_FE09DAAD20E9_.wvu.Rows" localSheetId="2" hidden="1">'Operating Metrics'!$56:$56,'Operating Metrics'!$59:$60,'Operating Metrics'!$84:$84</definedName>
    <definedName name="Z_635EC390_DF04_4571_8A9C_FE09DAAD20E9_.wvu.Rows" localSheetId="1" hidden="1">'P&amp;L'!$67:$67,'P&amp;L'!$70:$71,'P&amp;L'!$95:$95</definedName>
    <definedName name="Z_D8573E2C_7BDE_4F6B_BF30_919D82D991B3_.wvu.PrintArea" localSheetId="2" hidden="1">'Operating Metrics'!$A$1:$BK$37</definedName>
    <definedName name="Z_D8573E2C_7BDE_4F6B_BF30_919D82D991B3_.wvu.PrintArea" localSheetId="1" hidden="1">'P&amp;L'!$A$1:$BK$37</definedName>
    <definedName name="Z_D8573E2C_7BDE_4F6B_BF30_919D82D991B3_.wvu.Rows" localSheetId="2" hidden="1">'Operating Metrics'!#REF!,'Operating Metrics'!$56:$56,'Operating Metrics'!$59:$60,'Operating Metrics'!$84:$84</definedName>
    <definedName name="Z_D8573E2C_7BDE_4F6B_BF30_919D82D991B3_.wvu.Rows" localSheetId="1" hidden="1">'P&amp;L'!#REF!,'P&amp;L'!$67:$67,'P&amp;L'!$70:$71,'P&amp;L'!$95:$95</definedName>
  </definedNames>
  <calcPr fullCalcOnLoad="1"/>
</workbook>
</file>

<file path=xl/sharedStrings.xml><?xml version="1.0" encoding="utf-8"?>
<sst xmlns="http://schemas.openxmlformats.org/spreadsheetml/2006/main" count="190" uniqueCount="165">
  <si>
    <t>Income from Software Services and Products</t>
  </si>
  <si>
    <t>Depreciation</t>
  </si>
  <si>
    <t>Other Income</t>
  </si>
  <si>
    <t>Profit before Tax</t>
  </si>
  <si>
    <t>Profit after Tax</t>
  </si>
  <si>
    <t>EPS</t>
  </si>
  <si>
    <t>INDIA</t>
  </si>
  <si>
    <t>FAR EAST</t>
  </si>
  <si>
    <t>SOUTH EAST ASIA</t>
  </si>
  <si>
    <t>EUROPE /U.K.</t>
  </si>
  <si>
    <t>MIDDLE EAST</t>
  </si>
  <si>
    <t>AFRICA</t>
  </si>
  <si>
    <t>REST OF THE WORLD</t>
  </si>
  <si>
    <t>PRODUCTS</t>
  </si>
  <si>
    <t xml:space="preserve">CONSOLIDATED FINANCIAL RESULTS OF NUCLEUS SOFTWARE EXPORTS LIMITED AND SUBSIDIARIES </t>
  </si>
  <si>
    <t>KRW</t>
  </si>
  <si>
    <t>PROJECTS &amp; PROFESSIONAL SERVICES</t>
  </si>
  <si>
    <t xml:space="preserve">                   Trading </t>
  </si>
  <si>
    <t xml:space="preserve">                    Own</t>
  </si>
  <si>
    <t>AED</t>
  </si>
  <si>
    <t>DHR</t>
  </si>
  <si>
    <t>EBITDA</t>
  </si>
  <si>
    <t xml:space="preserve">Operating Profit after Interest, Depreciation </t>
  </si>
  <si>
    <t>FY 2011</t>
  </si>
  <si>
    <t>Q3 FY 12</t>
  </si>
  <si>
    <t>Q2 FY 12</t>
  </si>
  <si>
    <t>Q1 FY 12</t>
  </si>
  <si>
    <t>Q3 FY 11</t>
  </si>
  <si>
    <t>Q2 FY 11</t>
  </si>
  <si>
    <t>Q1 FY 11</t>
  </si>
  <si>
    <t>Q4 FY 11</t>
  </si>
  <si>
    <t>Q4 FY 10</t>
  </si>
  <si>
    <t>Q3 FY 10</t>
  </si>
  <si>
    <t>Q2 FY 10</t>
  </si>
  <si>
    <t>Q1 FY 10</t>
  </si>
  <si>
    <t>FY 2010</t>
  </si>
  <si>
    <t>Q4 FY 09</t>
  </si>
  <si>
    <t>Q3 FY 09</t>
  </si>
  <si>
    <t>Q2 FY 09</t>
  </si>
  <si>
    <t>Q1 FY 09</t>
  </si>
  <si>
    <t>FY 2009</t>
  </si>
  <si>
    <t>Q4 FY 08</t>
  </si>
  <si>
    <t>Q3 FY 08</t>
  </si>
  <si>
    <t>Q2 FY 08</t>
  </si>
  <si>
    <t>Q1 FY 08</t>
  </si>
  <si>
    <t>FY 2008</t>
  </si>
  <si>
    <t>Total Employees</t>
  </si>
  <si>
    <t xml:space="preserve">   Between 31 and 40 years</t>
  </si>
  <si>
    <t xml:space="preserve">   Between 41 and 50 years</t>
  </si>
  <si>
    <t xml:space="preserve">   51 years and above</t>
  </si>
  <si>
    <t>Revenue by geography segment</t>
  </si>
  <si>
    <t>Revenue by business segment</t>
  </si>
  <si>
    <t>Currency-wise Revenues</t>
  </si>
  <si>
    <t>(INR Lakhs)</t>
  </si>
  <si>
    <t>Nucleus Software Exports Ltd.</t>
  </si>
  <si>
    <t>P&amp;L</t>
  </si>
  <si>
    <t>Operating Metrics</t>
  </si>
  <si>
    <t>Data Sheet</t>
  </si>
  <si>
    <t>Employee Metrics</t>
  </si>
  <si>
    <t>NOTE : Previous period/year figures have been regrouped /reclassified, wherever necessary</t>
  </si>
  <si>
    <t>FY 2012</t>
  </si>
  <si>
    <t>Q4 FY 12</t>
  </si>
  <si>
    <t>Travel expenditure</t>
  </si>
  <si>
    <t>Other expenses</t>
  </si>
  <si>
    <t>Total Expenses</t>
  </si>
  <si>
    <t>Tax Expense</t>
  </si>
  <si>
    <t>FY 2012*</t>
  </si>
  <si>
    <t>Q4 FY 12*</t>
  </si>
  <si>
    <t>Q1 FY 13*</t>
  </si>
  <si>
    <t>Q1 FY 13</t>
  </si>
  <si>
    <t>CHF</t>
  </si>
  <si>
    <t>SEK</t>
  </si>
  <si>
    <t>Employee benefit expense</t>
  </si>
  <si>
    <t xml:space="preserve">   Male</t>
  </si>
  <si>
    <t xml:space="preserve">   Female</t>
  </si>
  <si>
    <t xml:space="preserve">    Technical</t>
  </si>
  <si>
    <t xml:space="preserve">    Non-Technical </t>
  </si>
  <si>
    <t>GBP</t>
  </si>
  <si>
    <t>Q2 FY 13</t>
  </si>
  <si>
    <t>Q2 FY 13*</t>
  </si>
  <si>
    <t>Outsourced technical service expense</t>
  </si>
  <si>
    <t>INR</t>
  </si>
  <si>
    <t>JPY</t>
  </si>
  <si>
    <t>SGD</t>
  </si>
  <si>
    <t>USD</t>
  </si>
  <si>
    <t>MYR</t>
  </si>
  <si>
    <t>Q3 FY 13*</t>
  </si>
  <si>
    <t>Finance Cost (Bank Charges)</t>
  </si>
  <si>
    <t>Q3 FY 13</t>
  </si>
  <si>
    <t>Q4 FY 13*</t>
  </si>
  <si>
    <t>Q4 FY 13</t>
  </si>
  <si>
    <t>FY 2013</t>
  </si>
  <si>
    <t>FY 2013*</t>
  </si>
  <si>
    <t>Q1 FY 14*</t>
  </si>
  <si>
    <t>Changes in inventories of stock-in-trade</t>
  </si>
  <si>
    <t>Q1 FY 14</t>
  </si>
  <si>
    <t>ZAR</t>
  </si>
  <si>
    <t>Q2 FY 14*</t>
  </si>
  <si>
    <t>Q2 FY 14</t>
  </si>
  <si>
    <t>Q3 FY 14*</t>
  </si>
  <si>
    <t>Q3 FY 14</t>
  </si>
  <si>
    <t>AUD</t>
  </si>
  <si>
    <t>FY 2014*</t>
  </si>
  <si>
    <t>Q4 FY 14</t>
  </si>
  <si>
    <t>FY 2014</t>
  </si>
  <si>
    <t>Q4 FY 14*</t>
  </si>
  <si>
    <t>Q1 FY 15*</t>
  </si>
  <si>
    <t>Q1 FY 15</t>
  </si>
  <si>
    <t>Q2 FY 15*</t>
  </si>
  <si>
    <t>Q2 FY 15</t>
  </si>
  <si>
    <t>Q3 FY 15</t>
  </si>
  <si>
    <t>Q3 FY 15*</t>
  </si>
  <si>
    <t>Q4 FY 15*</t>
  </si>
  <si>
    <t>FY 2015*</t>
  </si>
  <si>
    <t>Q4 FY 15</t>
  </si>
  <si>
    <t>FY 2015</t>
  </si>
  <si>
    <t>AUSTRALIA</t>
  </si>
  <si>
    <t>Q1 FY 16*</t>
  </si>
  <si>
    <t>Q1 FY 16</t>
  </si>
  <si>
    <t>Q2 FY 16*</t>
  </si>
  <si>
    <t>Q2 FY 16</t>
  </si>
  <si>
    <t>EURO</t>
  </si>
  <si>
    <t>Q3 FY 16*</t>
  </si>
  <si>
    <t>Q3 FY 16</t>
  </si>
  <si>
    <t>Q4 FY 16*</t>
  </si>
  <si>
    <t>FY 2016*</t>
  </si>
  <si>
    <t>Q4 FY 16</t>
  </si>
  <si>
    <t>FY 2016</t>
  </si>
  <si>
    <t>Q1 FY 17*</t>
  </si>
  <si>
    <t>Q1 FY 17</t>
  </si>
  <si>
    <t>Q2 FY 17</t>
  </si>
  <si>
    <t>Q2 FY 17*</t>
  </si>
  <si>
    <t>Q3 FY 17*</t>
  </si>
  <si>
    <t>Q3 FY 17</t>
  </si>
  <si>
    <t>Q4 FY 17*</t>
  </si>
  <si>
    <t>FY 2017*</t>
  </si>
  <si>
    <t>Q4 FY 17</t>
  </si>
  <si>
    <t>FY 2017</t>
  </si>
  <si>
    <t>Q1 FY 18 #</t>
  </si>
  <si>
    <t>Q2 FY 18 #</t>
  </si>
  <si>
    <t>Operating and other expenses</t>
  </si>
  <si>
    <t xml:space="preserve">            #The above financial results from Q1 FY 2018 onwards have been prepared on the basis of  Indian Accounting Standards (Ind-AS) pursuant 
to the notification issued by Ministry of Corporate Affairs on February 16, 2015. </t>
  </si>
  <si>
    <t>Q1 FY 18</t>
  </si>
  <si>
    <t>Q2 FY 18</t>
  </si>
  <si>
    <t>Q3 FY 18 #</t>
  </si>
  <si>
    <t>Q3 FY 18</t>
  </si>
  <si>
    <t>Q4 FY 18*</t>
  </si>
  <si>
    <t>FY 2018</t>
  </si>
  <si>
    <t>Q4 FY 18</t>
  </si>
  <si>
    <t>FY 2018#</t>
  </si>
  <si>
    <t>Q1 FY 19 #</t>
  </si>
  <si>
    <t>Q1 FY 19</t>
  </si>
  <si>
    <t>Q2 FY 19 #</t>
  </si>
  <si>
    <t>Q3 FY 19 #</t>
  </si>
  <si>
    <t>Q4 FY 19 #</t>
  </si>
  <si>
    <t>FY 2019#</t>
  </si>
  <si>
    <t>Q1 FY 20 #</t>
  </si>
  <si>
    <t>Q2 FY 19</t>
  </si>
  <si>
    <t>Q3 FY 19</t>
  </si>
  <si>
    <t>Q4 FY 19</t>
  </si>
  <si>
    <t>FY 2019</t>
  </si>
  <si>
    <t>Q1 FY 20</t>
  </si>
  <si>
    <t xml:space="preserve">   Between 20 and 30 years</t>
  </si>
  <si>
    <t>Q2 FY 20 #</t>
  </si>
  <si>
    <t>Q2 FY 20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</si>
</sst>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0_);\(0.00\)"/>
    <numFmt numFmtId="175" formatCode="mmmm\ d\,\ yyyy"/>
    <numFmt numFmtId="176" formatCode="0.0%"/>
    <numFmt numFmtId="177" formatCode="0_)"/>
    <numFmt numFmtId="178" formatCode="_([$€-2]* #,##0.00_);_([$€-2]* \(#,##0.00\);_([$€-2]* &quot;-&quot;??_)"/>
    <numFmt numFmtId="179" formatCode="[$-409]mmmm\ d\,\ yyyy;@"/>
    <numFmt numFmtId="180" formatCode="[$-409]mmm\-yy;@"/>
    <numFmt numFmtId="181" formatCode="mm/dd/yy"/>
    <numFmt numFmtId="182" formatCode="0_);[Red]\(0\)"/>
    <numFmt numFmtId="183" formatCode="_(* #,##0.00000_);_(* \(#,##0.00000\);_(* &quot;-&quot;?????_);_(@_)"/>
    <numFmt numFmtId="184" formatCode="0.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0000000_);_(* \(#,##0.00000000000\);_(* &quot;-&quot;???????????_);_(@_)"/>
    <numFmt numFmtId="190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ＭＳ Ｐゴシック"/>
      <family val="3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color indexed="9"/>
      <name val="Tahoma"/>
      <family val="2"/>
    </font>
    <font>
      <u val="single"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u val="single"/>
      <sz val="1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32" fillId="44" borderId="0" applyNumberFormat="0" applyBorder="0" applyAlignment="0" applyProtection="0"/>
    <xf numFmtId="0" fontId="6" fillId="5" borderId="0" applyNumberFormat="0" applyBorder="0" applyAlignment="0" applyProtection="0"/>
    <xf numFmtId="0" fontId="33" fillId="45" borderId="1" applyNumberFormat="0" applyAlignment="0" applyProtection="0"/>
    <xf numFmtId="0" fontId="7" fillId="46" borderId="2" applyNumberFormat="0" applyAlignment="0" applyProtection="0"/>
    <xf numFmtId="0" fontId="34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1" fillId="7" borderId="0" applyNumberFormat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15" fillId="13" borderId="2" applyNumberFormat="0" applyAlignment="0" applyProtection="0"/>
    <xf numFmtId="0" fontId="43" fillId="0" borderId="11" applyNumberFormat="0" applyFill="0" applyAlignment="0" applyProtection="0"/>
    <xf numFmtId="0" fontId="16" fillId="0" borderId="12" applyNumberFormat="0" applyFill="0" applyAlignment="0" applyProtection="0"/>
    <xf numFmtId="0" fontId="44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0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</cellStyleXfs>
  <cellXfs count="117">
    <xf numFmtId="0" fontId="0" fillId="0" borderId="0" xfId="0" applyAlignment="1">
      <alignment/>
    </xf>
    <xf numFmtId="0" fontId="3" fillId="0" borderId="0" xfId="111" applyFont="1">
      <alignment/>
      <protection/>
    </xf>
    <xf numFmtId="0" fontId="0" fillId="0" borderId="0" xfId="111">
      <alignment/>
      <protection/>
    </xf>
    <xf numFmtId="0" fontId="4" fillId="0" borderId="0" xfId="111" applyFont="1">
      <alignment/>
      <protection/>
    </xf>
    <xf numFmtId="172" fontId="24" fillId="0" borderId="19" xfId="76" applyNumberFormat="1" applyFont="1" applyFill="1" applyBorder="1" applyAlignment="1">
      <alignment vertical="top" wrapText="1"/>
    </xf>
    <xf numFmtId="43" fontId="24" fillId="0" borderId="19" xfId="76" applyNumberFormat="1" applyFont="1" applyFill="1" applyBorder="1" applyAlignment="1">
      <alignment vertical="top" wrapText="1"/>
    </xf>
    <xf numFmtId="172" fontId="25" fillId="0" borderId="19" xfId="76" applyNumberFormat="1" applyFont="1" applyFill="1" applyBorder="1" applyAlignment="1">
      <alignment/>
    </xf>
    <xf numFmtId="172" fontId="25" fillId="55" borderId="19" xfId="76" applyNumberFormat="1" applyFont="1" applyFill="1" applyBorder="1" applyAlignment="1">
      <alignment/>
    </xf>
    <xf numFmtId="172" fontId="24" fillId="0" borderId="19" xfId="76" applyNumberFormat="1" applyFont="1" applyFill="1" applyBorder="1" applyAlignment="1">
      <alignment horizontal="justify" vertical="top" wrapText="1"/>
    </xf>
    <xf numFmtId="43" fontId="24" fillId="0" borderId="19" xfId="76" applyNumberFormat="1" applyFont="1" applyFill="1" applyBorder="1" applyAlignment="1">
      <alignment horizontal="center" vertical="top" wrapText="1"/>
    </xf>
    <xf numFmtId="43" fontId="24" fillId="2" borderId="19" xfId="76" applyNumberFormat="1" applyFont="1" applyFill="1" applyBorder="1" applyAlignment="1">
      <alignment horizontal="center" vertical="top" wrapText="1"/>
    </xf>
    <xf numFmtId="43" fontId="25" fillId="0" borderId="19" xfId="76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172" fontId="24" fillId="0" borderId="19" xfId="76" applyNumberFormat="1" applyFont="1" applyFill="1" applyBorder="1" applyAlignment="1">
      <alignment wrapText="1"/>
    </xf>
    <xf numFmtId="43" fontId="24" fillId="0" borderId="19" xfId="76" applyNumberFormat="1" applyFont="1" applyFill="1" applyBorder="1" applyAlignment="1">
      <alignment wrapText="1"/>
    </xf>
    <xf numFmtId="43" fontId="24" fillId="2" borderId="19" xfId="76" applyNumberFormat="1" applyFont="1" applyFill="1" applyBorder="1" applyAlignment="1">
      <alignment wrapText="1"/>
    </xf>
    <xf numFmtId="43" fontId="24" fillId="0" borderId="19" xfId="76" applyNumberFormat="1" applyFont="1" applyFill="1" applyBorder="1" applyAlignment="1">
      <alignment/>
    </xf>
    <xf numFmtId="43" fontId="24" fillId="0" borderId="19" xfId="76" applyNumberFormat="1" applyFont="1" applyFill="1" applyBorder="1" applyAlignment="1">
      <alignment/>
    </xf>
    <xf numFmtId="43" fontId="25" fillId="0" borderId="19" xfId="76" applyNumberFormat="1" applyFont="1" applyFill="1" applyBorder="1" applyAlignment="1">
      <alignment/>
    </xf>
    <xf numFmtId="172" fontId="26" fillId="0" borderId="19" xfId="76" applyNumberFormat="1" applyFont="1" applyFill="1" applyBorder="1" applyAlignment="1">
      <alignment horizontal="center" vertical="top"/>
    </xf>
    <xf numFmtId="172" fontId="24" fillId="55" borderId="19" xfId="76" applyNumberFormat="1" applyFont="1" applyFill="1" applyBorder="1" applyAlignment="1">
      <alignment/>
    </xf>
    <xf numFmtId="172" fontId="25" fillId="0" borderId="19" xfId="76" applyNumberFormat="1" applyFont="1" applyFill="1" applyBorder="1" applyAlignment="1">
      <alignment wrapText="1"/>
    </xf>
    <xf numFmtId="43" fontId="25" fillId="0" borderId="19" xfId="76" applyNumberFormat="1" applyFont="1" applyFill="1" applyBorder="1" applyAlignment="1">
      <alignment wrapText="1"/>
    </xf>
    <xf numFmtId="43" fontId="25" fillId="2" borderId="19" xfId="76" applyNumberFormat="1" applyFont="1" applyFill="1" applyBorder="1" applyAlignment="1">
      <alignment wrapText="1"/>
    </xf>
    <xf numFmtId="172" fontId="24" fillId="0" borderId="19" xfId="76" applyNumberFormat="1" applyFont="1" applyFill="1" applyBorder="1" applyAlignment="1">
      <alignment/>
    </xf>
    <xf numFmtId="43" fontId="25" fillId="0" borderId="19" xfId="76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wrapText="1"/>
    </xf>
    <xf numFmtId="0" fontId="24" fillId="0" borderId="19" xfId="116" applyFont="1" applyFill="1" applyBorder="1">
      <alignment/>
      <protection/>
    </xf>
    <xf numFmtId="43" fontId="24" fillId="0" borderId="19" xfId="116" applyNumberFormat="1" applyFont="1" applyFill="1" applyBorder="1" applyAlignment="1">
      <alignment wrapText="1"/>
      <protection/>
    </xf>
    <xf numFmtId="43" fontId="25" fillId="0" borderId="19" xfId="116" applyNumberFormat="1" applyFont="1" applyFill="1" applyBorder="1">
      <alignment/>
      <protection/>
    </xf>
    <xf numFmtId="43" fontId="27" fillId="0" borderId="19" xfId="76" applyNumberFormat="1" applyFont="1" applyFill="1" applyBorder="1" applyAlignment="1">
      <alignment/>
    </xf>
    <xf numFmtId="0" fontId="24" fillId="0" borderId="19" xfId="0" applyFont="1" applyFill="1" applyBorder="1" applyAlignment="1">
      <alignment wrapText="1"/>
    </xf>
    <xf numFmtId="0" fontId="25" fillId="0" borderId="19" xfId="116" applyFont="1" applyFill="1" applyBorder="1">
      <alignment/>
      <protection/>
    </xf>
    <xf numFmtId="10" fontId="24" fillId="0" borderId="19" xfId="121" applyNumberFormat="1" applyFont="1" applyFill="1" applyBorder="1" applyAlignment="1">
      <alignment wrapText="1"/>
    </xf>
    <xf numFmtId="43" fontId="24" fillId="0" borderId="19" xfId="116" applyNumberFormat="1" applyFont="1" applyFill="1" applyBorder="1">
      <alignment/>
      <protection/>
    </xf>
    <xf numFmtId="43" fontId="24" fillId="0" borderId="19" xfId="76" applyNumberFormat="1" applyFont="1" applyFill="1" applyBorder="1" applyAlignment="1">
      <alignment horizontal="justify" vertical="top" wrapText="1"/>
    </xf>
    <xf numFmtId="0" fontId="26" fillId="0" borderId="19" xfId="116" applyFont="1" applyFill="1" applyBorder="1">
      <alignment/>
      <protection/>
    </xf>
    <xf numFmtId="43" fontId="24" fillId="0" borderId="19" xfId="76" applyFont="1" applyFill="1" applyBorder="1" applyAlignment="1">
      <alignment wrapText="1"/>
    </xf>
    <xf numFmtId="9" fontId="24" fillId="0" borderId="19" xfId="116" applyNumberFormat="1" applyFont="1" applyFill="1" applyBorder="1">
      <alignment/>
      <protection/>
    </xf>
    <xf numFmtId="43" fontId="24" fillId="0" borderId="19" xfId="76" applyFont="1" applyFill="1" applyBorder="1" applyAlignment="1">
      <alignment/>
    </xf>
    <xf numFmtId="0" fontId="0" fillId="0" borderId="19" xfId="0" applyFill="1" applyBorder="1" applyAlignment="1">
      <alignment/>
    </xf>
    <xf numFmtId="43" fontId="26" fillId="0" borderId="19" xfId="116" applyNumberFormat="1" applyFont="1" applyFill="1" applyBorder="1">
      <alignment/>
      <protection/>
    </xf>
    <xf numFmtId="172" fontId="24" fillId="0" borderId="19" xfId="116" applyNumberFormat="1" applyFont="1" applyFill="1" applyBorder="1">
      <alignment/>
      <protection/>
    </xf>
    <xf numFmtId="172" fontId="26" fillId="0" borderId="19" xfId="116" applyNumberFormat="1" applyFont="1" applyFill="1" applyBorder="1">
      <alignment/>
      <protection/>
    </xf>
    <xf numFmtId="172" fontId="0" fillId="0" borderId="19" xfId="0" applyNumberFormat="1" applyFill="1" applyBorder="1" applyAlignment="1">
      <alignment/>
    </xf>
    <xf numFmtId="172" fontId="25" fillId="0" borderId="19" xfId="116" applyNumberFormat="1" applyFont="1" applyFill="1" applyBorder="1">
      <alignment/>
      <protection/>
    </xf>
    <xf numFmtId="172" fontId="25" fillId="0" borderId="19" xfId="76" applyNumberFormat="1" applyFont="1" applyFill="1" applyBorder="1" applyAlignment="1">
      <alignment horizontal="justify" vertical="top" wrapText="1"/>
    </xf>
    <xf numFmtId="172" fontId="0" fillId="0" borderId="19" xfId="0" applyNumberFormat="1" applyFont="1" applyFill="1" applyBorder="1" applyAlignment="1">
      <alignment/>
    </xf>
    <xf numFmtId="0" fontId="25" fillId="0" borderId="19" xfId="116" applyFont="1" applyFill="1" applyBorder="1" applyAlignment="1">
      <alignment wrapText="1"/>
      <protection/>
    </xf>
    <xf numFmtId="172" fontId="27" fillId="0" borderId="19" xfId="76" applyNumberFormat="1" applyFont="1" applyFill="1" applyBorder="1" applyAlignment="1">
      <alignment wrapText="1"/>
    </xf>
    <xf numFmtId="172" fontId="24" fillId="0" borderId="19" xfId="76" applyNumberFormat="1" applyFont="1" applyFill="1" applyBorder="1" applyAlignment="1" quotePrefix="1">
      <alignment wrapText="1"/>
    </xf>
    <xf numFmtId="43" fontId="24" fillId="0" borderId="19" xfId="76" applyFont="1" applyFill="1" applyBorder="1" applyAlignment="1" quotePrefix="1">
      <alignment wrapText="1"/>
    </xf>
    <xf numFmtId="172" fontId="25" fillId="0" borderId="19" xfId="76" applyNumberFormat="1" applyFont="1" applyFill="1" applyBorder="1" applyAlignment="1" quotePrefix="1">
      <alignment wrapText="1"/>
    </xf>
    <xf numFmtId="172" fontId="27" fillId="0" borderId="19" xfId="76" applyNumberFormat="1" applyFont="1" applyFill="1" applyBorder="1" applyAlignment="1" quotePrefix="1">
      <alignment wrapText="1"/>
    </xf>
    <xf numFmtId="171" fontId="24" fillId="0" borderId="19" xfId="76" applyNumberFormat="1" applyFont="1" applyFill="1" applyBorder="1" applyAlignment="1">
      <alignment/>
    </xf>
    <xf numFmtId="171" fontId="25" fillId="0" borderId="19" xfId="76" applyNumberFormat="1" applyFont="1" applyFill="1" applyBorder="1" applyAlignment="1">
      <alignment/>
    </xf>
    <xf numFmtId="43" fontId="24" fillId="0" borderId="19" xfId="76" applyNumberFormat="1" applyFont="1" applyFill="1" applyBorder="1" applyAlignment="1" quotePrefix="1">
      <alignment wrapText="1"/>
    </xf>
    <xf numFmtId="43" fontId="25" fillId="0" borderId="19" xfId="76" applyNumberFormat="1" applyFont="1" applyFill="1" applyBorder="1" applyAlignment="1" quotePrefix="1">
      <alignment wrapText="1"/>
    </xf>
    <xf numFmtId="43" fontId="26" fillId="0" borderId="19" xfId="76" applyNumberFormat="1" applyFont="1" applyFill="1" applyBorder="1" applyAlignment="1">
      <alignment wrapText="1"/>
    </xf>
    <xf numFmtId="43" fontId="27" fillId="0" borderId="19" xfId="76" applyNumberFormat="1" applyFont="1" applyFill="1" applyBorder="1" applyAlignment="1">
      <alignment wrapText="1"/>
    </xf>
    <xf numFmtId="10" fontId="25" fillId="0" borderId="19" xfId="121" applyNumberFormat="1" applyFont="1" applyFill="1" applyBorder="1" applyAlignment="1">
      <alignment wrapText="1"/>
    </xf>
    <xf numFmtId="172" fontId="25" fillId="0" borderId="19" xfId="76" applyNumberFormat="1" applyFont="1" applyFill="1" applyBorder="1" applyAlignment="1">
      <alignment vertical="top"/>
    </xf>
    <xf numFmtId="43" fontId="24" fillId="0" borderId="19" xfId="76" applyNumberFormat="1" applyFont="1" applyFill="1" applyBorder="1" applyAlignment="1">
      <alignment vertical="top"/>
    </xf>
    <xf numFmtId="43" fontId="25" fillId="0" borderId="19" xfId="76" applyNumberFormat="1" applyFont="1" applyFill="1" applyBorder="1" applyAlignment="1">
      <alignment vertical="top"/>
    </xf>
    <xf numFmtId="43" fontId="27" fillId="0" borderId="19" xfId="76" applyNumberFormat="1" applyFont="1" applyFill="1" applyBorder="1" applyAlignment="1">
      <alignment vertical="top"/>
    </xf>
    <xf numFmtId="43" fontId="24" fillId="0" borderId="19" xfId="0" applyNumberFormat="1" applyFont="1" applyFill="1" applyBorder="1" applyAlignment="1">
      <alignment/>
    </xf>
    <xf numFmtId="43" fontId="25" fillId="0" borderId="19" xfId="0" applyNumberFormat="1" applyFont="1" applyFill="1" applyBorder="1" applyAlignment="1">
      <alignment/>
    </xf>
    <xf numFmtId="43" fontId="27" fillId="0" borderId="19" xfId="0" applyNumberFormat="1" applyFont="1" applyFill="1" applyBorder="1" applyAlignment="1">
      <alignment/>
    </xf>
    <xf numFmtId="0" fontId="25" fillId="55" borderId="19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43" fontId="24" fillId="0" borderId="19" xfId="0" applyNumberFormat="1" applyFont="1" applyFill="1" applyBorder="1" applyAlignment="1">
      <alignment/>
    </xf>
    <xf numFmtId="43" fontId="25" fillId="0" borderId="19" xfId="0" applyNumberFormat="1" applyFont="1" applyFill="1" applyBorder="1" applyAlignment="1">
      <alignment/>
    </xf>
    <xf numFmtId="43" fontId="27" fillId="0" borderId="19" xfId="76" applyNumberFormat="1" applyFont="1" applyFill="1" applyBorder="1" applyAlignment="1">
      <alignment/>
    </xf>
    <xf numFmtId="43" fontId="27" fillId="0" borderId="19" xfId="0" applyNumberFormat="1" applyFont="1" applyFill="1" applyBorder="1" applyAlignment="1">
      <alignment/>
    </xf>
    <xf numFmtId="172" fontId="49" fillId="56" borderId="19" xfId="76" applyNumberFormat="1" applyFont="1" applyFill="1" applyBorder="1" applyAlignment="1">
      <alignment horizontal="left" wrapText="1"/>
    </xf>
    <xf numFmtId="43" fontId="26" fillId="2" borderId="19" xfId="116" applyNumberFormat="1" applyFont="1" applyFill="1" applyBorder="1">
      <alignment/>
      <protection/>
    </xf>
    <xf numFmtId="43" fontId="26" fillId="0" borderId="19" xfId="76" applyNumberFormat="1" applyFont="1" applyFill="1" applyBorder="1" applyAlignment="1">
      <alignment/>
    </xf>
    <xf numFmtId="43" fontId="24" fillId="0" borderId="19" xfId="121" applyNumberFormat="1" applyFont="1" applyFill="1" applyBorder="1" applyAlignment="1">
      <alignment horizontal="justify" vertical="top" wrapText="1"/>
    </xf>
    <xf numFmtId="10" fontId="25" fillId="0" borderId="19" xfId="121" applyNumberFormat="1" applyFont="1" applyFill="1" applyBorder="1" applyAlignment="1">
      <alignment/>
    </xf>
    <xf numFmtId="10" fontId="24" fillId="0" borderId="19" xfId="76" applyNumberFormat="1" applyFont="1" applyFill="1" applyBorder="1" applyAlignment="1">
      <alignment wrapText="1"/>
    </xf>
    <xf numFmtId="43" fontId="24" fillId="2" borderId="19" xfId="116" applyNumberFormat="1" applyFont="1" applyFill="1" applyBorder="1">
      <alignment/>
      <protection/>
    </xf>
    <xf numFmtId="10" fontId="24" fillId="0" borderId="19" xfId="121" applyNumberFormat="1" applyFont="1" applyFill="1" applyBorder="1" applyAlignment="1">
      <alignment/>
    </xf>
    <xf numFmtId="0" fontId="27" fillId="0" borderId="19" xfId="0" applyFont="1" applyFill="1" applyBorder="1" applyAlignment="1">
      <alignment/>
    </xf>
    <xf numFmtId="10" fontId="27" fillId="0" borderId="19" xfId="121" applyNumberFormat="1" applyFont="1" applyFill="1" applyBorder="1" applyAlignment="1">
      <alignment/>
    </xf>
    <xf numFmtId="0" fontId="24" fillId="0" borderId="19" xfId="116" applyFont="1" applyFill="1" applyBorder="1" applyAlignment="1">
      <alignment wrapText="1"/>
      <protection/>
    </xf>
    <xf numFmtId="43" fontId="25" fillId="2" borderId="19" xfId="76" applyFont="1" applyFill="1" applyBorder="1" applyAlignment="1">
      <alignment/>
    </xf>
    <xf numFmtId="43" fontId="25" fillId="0" borderId="19" xfId="76" applyFont="1" applyFill="1" applyBorder="1" applyAlignment="1">
      <alignment/>
    </xf>
    <xf numFmtId="172" fontId="24" fillId="2" borderId="19" xfId="116" applyNumberFormat="1" applyFont="1" applyFill="1" applyBorder="1">
      <alignment/>
      <protection/>
    </xf>
    <xf numFmtId="0" fontId="25" fillId="0" borderId="19" xfId="116" applyFont="1" applyFill="1" applyBorder="1" applyAlignment="1">
      <alignment horizontal="left"/>
      <protection/>
    </xf>
    <xf numFmtId="172" fontId="25" fillId="2" borderId="19" xfId="116" applyNumberFormat="1" applyFont="1" applyFill="1" applyBorder="1">
      <alignment/>
      <protection/>
    </xf>
    <xf numFmtId="0" fontId="25" fillId="0" borderId="19" xfId="116" applyFont="1" applyFill="1" applyBorder="1" applyAlignment="1">
      <alignment horizontal="left" wrapText="1"/>
      <protection/>
    </xf>
    <xf numFmtId="172" fontId="25" fillId="0" borderId="19" xfId="76" applyNumberFormat="1" applyFont="1" applyFill="1" applyBorder="1" applyAlignment="1">
      <alignment horizontal="left" wrapText="1"/>
    </xf>
    <xf numFmtId="172" fontId="25" fillId="2" borderId="19" xfId="76" applyNumberFormat="1" applyFont="1" applyFill="1" applyBorder="1" applyAlignment="1">
      <alignment wrapText="1"/>
    </xf>
    <xf numFmtId="172" fontId="25" fillId="2" borderId="19" xfId="76" applyNumberFormat="1" applyFont="1" applyFill="1" applyBorder="1" applyAlignment="1" quotePrefix="1">
      <alignment wrapText="1"/>
    </xf>
    <xf numFmtId="172" fontId="27" fillId="0" borderId="19" xfId="76" applyNumberFormat="1" applyFont="1" applyFill="1" applyBorder="1" applyAlignment="1">
      <alignment horizontal="center" vertical="top"/>
    </xf>
    <xf numFmtId="0" fontId="25" fillId="0" borderId="20" xfId="0" applyFont="1" applyFill="1" applyBorder="1" applyAlignment="1">
      <alignment/>
    </xf>
    <xf numFmtId="2" fontId="25" fillId="0" borderId="19" xfId="0" applyNumberFormat="1" applyFont="1" applyFill="1" applyBorder="1" applyAlignment="1">
      <alignment wrapText="1"/>
    </xf>
    <xf numFmtId="10" fontId="25" fillId="0" borderId="0" xfId="121" applyNumberFormat="1" applyFont="1" applyFill="1" applyBorder="1" applyAlignment="1">
      <alignment/>
    </xf>
    <xf numFmtId="176" fontId="25" fillId="2" borderId="19" xfId="121" applyNumberFormat="1" applyFont="1" applyFill="1" applyBorder="1" applyAlignment="1">
      <alignment/>
    </xf>
    <xf numFmtId="176" fontId="25" fillId="0" borderId="19" xfId="121" applyNumberFormat="1" applyFont="1" applyFill="1" applyBorder="1" applyAlignment="1">
      <alignment/>
    </xf>
    <xf numFmtId="176" fontId="24" fillId="0" borderId="19" xfId="121" applyNumberFormat="1" applyFont="1" applyFill="1" applyBorder="1" applyAlignment="1">
      <alignment/>
    </xf>
    <xf numFmtId="176" fontId="24" fillId="2" borderId="19" xfId="121" applyNumberFormat="1" applyFont="1" applyFill="1" applyBorder="1" applyAlignment="1">
      <alignment/>
    </xf>
    <xf numFmtId="176" fontId="27" fillId="0" borderId="19" xfId="121" applyNumberFormat="1" applyFont="1" applyFill="1" applyBorder="1" applyAlignment="1">
      <alignment/>
    </xf>
    <xf numFmtId="176" fontId="27" fillId="2" borderId="19" xfId="121" applyNumberFormat="1" applyFont="1" applyFill="1" applyBorder="1" applyAlignment="1">
      <alignment/>
    </xf>
    <xf numFmtId="176" fontId="24" fillId="0" borderId="19" xfId="76" applyNumberFormat="1" applyFont="1" applyFill="1" applyBorder="1" applyAlignment="1">
      <alignment wrapText="1"/>
    </xf>
    <xf numFmtId="176" fontId="24" fillId="2" borderId="19" xfId="76" applyNumberFormat="1" applyFont="1" applyFill="1" applyBorder="1" applyAlignment="1">
      <alignment wrapText="1"/>
    </xf>
    <xf numFmtId="176" fontId="24" fillId="0" borderId="19" xfId="76" applyNumberFormat="1" applyFont="1" applyFill="1" applyBorder="1" applyAlignment="1">
      <alignment/>
    </xf>
    <xf numFmtId="176" fontId="25" fillId="0" borderId="19" xfId="76" applyNumberFormat="1" applyFont="1" applyFill="1" applyBorder="1" applyAlignment="1">
      <alignment/>
    </xf>
    <xf numFmtId="176" fontId="25" fillId="2" borderId="19" xfId="76" applyNumberFormat="1" applyFont="1" applyFill="1" applyBorder="1" applyAlignment="1">
      <alignment/>
    </xf>
    <xf numFmtId="43" fontId="0" fillId="0" borderId="0" xfId="76" applyFont="1" applyAlignment="1">
      <alignment/>
    </xf>
    <xf numFmtId="172" fontId="24" fillId="0" borderId="19" xfId="76" applyNumberFormat="1" applyFont="1" applyFill="1" applyBorder="1" applyAlignment="1">
      <alignment vertical="top"/>
    </xf>
    <xf numFmtId="43" fontId="24" fillId="2" borderId="19" xfId="76" applyFont="1" applyFill="1" applyBorder="1" applyAlignment="1">
      <alignment wrapText="1"/>
    </xf>
    <xf numFmtId="172" fontId="24" fillId="2" borderId="19" xfId="76" applyNumberFormat="1" applyFont="1" applyFill="1" applyBorder="1" applyAlignment="1">
      <alignment wrapText="1"/>
    </xf>
    <xf numFmtId="0" fontId="50" fillId="0" borderId="0" xfId="101" applyFont="1" applyAlignment="1" applyProtection="1">
      <alignment horizontal="left"/>
      <protection/>
    </xf>
    <xf numFmtId="0" fontId="24" fillId="0" borderId="20" xfId="116" applyFont="1" applyFill="1" applyBorder="1" applyAlignment="1">
      <alignment horizontal="left" wrapText="1"/>
      <protection/>
    </xf>
    <xf numFmtId="0" fontId="24" fillId="0" borderId="21" xfId="116" applyFont="1" applyFill="1" applyBorder="1" applyAlignment="1">
      <alignment horizontal="left" wrapText="1"/>
      <protection/>
    </xf>
    <xf numFmtId="0" fontId="24" fillId="0" borderId="22" xfId="116" applyFont="1" applyFill="1" applyBorder="1" applyAlignment="1">
      <alignment horizontal="left" wrapText="1"/>
      <protection/>
    </xf>
  </cellXfs>
  <cellStyles count="118">
    <cellStyle name="Normal" xfId="0"/>
    <cellStyle name="_ACOM revenue Q3 Final  Revised" xfId="15"/>
    <cellStyle name="_ACOM revenue Q3 Final  Revised 2" xfId="16"/>
    <cellStyle name="_Provision Sheet Dec08" xfId="17"/>
    <cellStyle name="_Provision Sheet Nov08" xfId="18"/>
    <cellStyle name="_Provision Sheet Oct08" xfId="19"/>
    <cellStyle name="_Tour Information MAR08" xfId="20"/>
    <cellStyle name="_Tour Information MAR08 2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60% - Accent1" xfId="46"/>
    <cellStyle name="60% - Accent1 2" xfId="47"/>
    <cellStyle name="60% - Accent2" xfId="48"/>
    <cellStyle name="60% - Accent2 2" xfId="49"/>
    <cellStyle name="60% - Accent3" xfId="50"/>
    <cellStyle name="60% - Accent3 2" xfId="51"/>
    <cellStyle name="60% - Accent4" xfId="52"/>
    <cellStyle name="60% - Accent4 2" xfId="53"/>
    <cellStyle name="60% - Accent5" xfId="54"/>
    <cellStyle name="60% - Accent5 2" xfId="55"/>
    <cellStyle name="60% - Accent6" xfId="56"/>
    <cellStyle name="60% - Accent6 2" xfId="57"/>
    <cellStyle name="Accent1" xfId="58"/>
    <cellStyle name="Accent1 2" xfId="59"/>
    <cellStyle name="Accent2" xfId="60"/>
    <cellStyle name="Accent2 2" xfId="61"/>
    <cellStyle name="Accent3" xfId="62"/>
    <cellStyle name="Accent3 2" xfId="63"/>
    <cellStyle name="Accent4" xfId="64"/>
    <cellStyle name="Accent4 2" xfId="65"/>
    <cellStyle name="Accent5" xfId="66"/>
    <cellStyle name="Accent5 2" xfId="67"/>
    <cellStyle name="Accent6" xfId="68"/>
    <cellStyle name="Accent6 2" xfId="69"/>
    <cellStyle name="Bad" xfId="70"/>
    <cellStyle name="Bad 2" xfId="71"/>
    <cellStyle name="Calculation" xfId="72"/>
    <cellStyle name="Calculation 2" xfId="73"/>
    <cellStyle name="Check Cell" xfId="74"/>
    <cellStyle name="Check Cell 2" xfId="75"/>
    <cellStyle name="Comma" xfId="76"/>
    <cellStyle name="Comma [0]" xfId="77"/>
    <cellStyle name="Comma 11 2" xfId="78"/>
    <cellStyle name="Comma 2" xfId="79"/>
    <cellStyle name="Comma 3" xfId="80"/>
    <cellStyle name="Comma 4" xfId="81"/>
    <cellStyle name="Currency" xfId="82"/>
    <cellStyle name="Currency [0]" xfId="83"/>
    <cellStyle name="Date" xfId="84"/>
    <cellStyle name="Euro" xfId="85"/>
    <cellStyle name="Euro 2" xfId="86"/>
    <cellStyle name="Explanatory Text" xfId="87"/>
    <cellStyle name="Explanatory Text 2" xfId="88"/>
    <cellStyle name="Fixed" xfId="89"/>
    <cellStyle name="Followed Hyperlink" xfId="90"/>
    <cellStyle name="Good" xfId="91"/>
    <cellStyle name="Good 2" xfId="92"/>
    <cellStyle name="Heading 1" xfId="93"/>
    <cellStyle name="Heading 1 2" xfId="94"/>
    <cellStyle name="Heading 2" xfId="95"/>
    <cellStyle name="Heading 2 2" xfId="96"/>
    <cellStyle name="Heading 3" xfId="97"/>
    <cellStyle name="Heading 3 2" xfId="98"/>
    <cellStyle name="Heading 4" xfId="99"/>
    <cellStyle name="Heading 4 2" xfId="100"/>
    <cellStyle name="Hyperlink" xfId="101"/>
    <cellStyle name="Hyperlink 2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}al" xfId="109"/>
    <cellStyle name="Nor}al 2" xfId="110"/>
    <cellStyle name="Normal 2" xfId="111"/>
    <cellStyle name="Normal 2 2" xfId="112"/>
    <cellStyle name="Normal 3" xfId="113"/>
    <cellStyle name="Normal 4" xfId="114"/>
    <cellStyle name="Normal 5" xfId="115"/>
    <cellStyle name="Normal_Press-release" xfId="116"/>
    <cellStyle name="Note" xfId="117"/>
    <cellStyle name="Note 2" xfId="118"/>
    <cellStyle name="Output" xfId="119"/>
    <cellStyle name="Output 2" xfId="120"/>
    <cellStyle name="Percent" xfId="121"/>
    <cellStyle name="Percent 2" xfId="122"/>
    <cellStyle name="Style 1" xfId="123"/>
    <cellStyle name="Text" xfId="124"/>
    <cellStyle name="Title" xfId="125"/>
    <cellStyle name="Title 2" xfId="126"/>
    <cellStyle name="Total" xfId="127"/>
    <cellStyle name="Total 2" xfId="128"/>
    <cellStyle name="Warning Text" xfId="129"/>
    <cellStyle name="Warning Text 2" xfId="130"/>
    <cellStyle name="標準_20030717_Project_BAU list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47625</xdr:rowOff>
    </xdr:from>
    <xdr:to>
      <xdr:col>3</xdr:col>
      <xdr:colOff>66675</xdr:colOff>
      <xdr:row>6</xdr:row>
      <xdr:rowOff>76200</xdr:rowOff>
    </xdr:to>
    <xdr:pic>
      <xdr:nvPicPr>
        <xdr:cNvPr id="1" name="Picture 1" descr="nuc-logo-do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47625"/>
          <a:ext cx="800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R\Website\Excels\Standalone\Q1%20FY%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cvss1\Finance\Finance\Documents%20and%20Settings\manish.gulati\Local%20Settings\Temporary%20Internet%20Files\OLKDD\Consolidated_Billing_Jun_Ver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cvss1\finance\APARAJITA\Board%20Presentation%20Q2%20FY%2014\Website\Workings\Nucleus%20june'11%205.10.20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CVSS1\Finance\Investment\FY%202010-11\Sep'10\Investments%20Movement-Sep'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105%20Mutual%20Fund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50.46\Corporate\FinanceData\Finance\APARAJITA\Board%20presentation%20Q2%20FY%2015\Press%20Release\Press%20Release%20Financials%20Q2%20FY%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50.46\Corporate\FinanceData\Finance\APARAJITA\Board%20presentation%20Q3%20FY%2015\Consolidated%20revenue%20segment_31%2012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s"/>
      <sheetName val="Balance Sheet"/>
      <sheetName val="P&amp;L"/>
      <sheetName val="Cash Flo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lus Jun 07"/>
      <sheetName val="MasterSheet"/>
      <sheetName val="Shinsei_June 07"/>
      <sheetName val="ACOM May 07 Eng"/>
      <sheetName val="ACOM Jun 07 Eng"/>
      <sheetName val="Nikko_June_07"/>
      <sheetName val="TSB_June_07"/>
      <sheetName val="Citi_June_07"/>
      <sheetName val="NCCM_Billing_June_ 07"/>
      <sheetName val="NCCM_License_Invoice_June 07"/>
      <sheetName val="Booking - Acc Mgr. Wise (04-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-B&amp;S"/>
      <sheetName val="Cons-Sch"/>
      <sheetName val="Cons P&amp;L Func"/>
      <sheetName val="Cons-FA_09"/>
      <sheetName val="Consol-Cash Flow"/>
      <sheetName val="Cash-wrking-Consol "/>
      <sheetName val="Trial-Consol"/>
      <sheetName val="Contra"/>
      <sheetName val="Nsel-fnc-ytd"/>
      <sheetName val="Sch VI"/>
      <sheetName val="Sch_fnc_grp"/>
      <sheetName val="Balance Sheet India VI"/>
      <sheetName val="Cash Flow"/>
      <sheetName val="P&amp;L Sch VI"/>
      <sheetName val="Schedules 1"/>
      <sheetName val="Groupings"/>
      <sheetName val="2.12 invt"/>
      <sheetName val="Current liabilities"/>
      <sheetName val="2.8 FA Schedule"/>
      <sheetName val="Schedules 2 Segment"/>
      <sheetName val="Schedules 3 Functional"/>
      <sheetName val="Nsel Bal.Sheet"/>
      <sheetName val="Cashworking"/>
      <sheetName val="Functional classificaiton(DHS)"/>
      <sheetName val="NSEL P&amp;L Functional"/>
      <sheetName val="NSEL P&amp;L Fun_yly"/>
      <sheetName val="Nsel Sch"/>
      <sheetName val="Tax-Prov."/>
      <sheetName val="Entries"/>
      <sheetName val="Trial"/>
      <sheetName val="Mgr. Remun."/>
      <sheetName val="Head Count"/>
      <sheetName val="EPS_Jun'11"/>
    </sheetNames>
    <sheetDataSet>
      <sheetData sheetId="29">
        <row r="2035">
          <cell r="E2035">
            <v>51695068.78779966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 Sheet-Jun'10"/>
      <sheetName val="Main Sheet-Sep'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REF"/>
      <sheetName val="1.Work Done"/>
      <sheetName val="2.Analytical and testing"/>
      <sheetName val="Tickmarks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P&amp;L"/>
      <sheetName val="Segment"/>
    </sheetNames>
    <sheetDataSet>
      <sheetData sheetId="2">
        <row r="30">
          <cell r="C30">
            <v>28.65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-Conso_31.12.2014"/>
      <sheetName val="NSEL"/>
      <sheetName val="NSS"/>
      <sheetName val="NSI"/>
      <sheetName val="NSBV"/>
      <sheetName val="NSJKK"/>
    </sheetNames>
    <sheetDataSet>
      <sheetData sheetId="0">
        <row r="6">
          <cell r="J6">
            <v>0.15049337126550974</v>
          </cell>
        </row>
        <row r="7">
          <cell r="J7">
            <v>0.11044791402535822</v>
          </cell>
        </row>
        <row r="8">
          <cell r="J8">
            <v>0.47956651403203887</v>
          </cell>
        </row>
        <row r="9">
          <cell r="J9">
            <v>0</v>
          </cell>
        </row>
        <row r="11">
          <cell r="J11">
            <v>0.006339889590657653</v>
          </cell>
        </row>
        <row r="12">
          <cell r="J12">
            <v>0.07097261049954445</v>
          </cell>
        </row>
        <row r="13">
          <cell r="J13">
            <v>0.000523550264398162</v>
          </cell>
        </row>
        <row r="15">
          <cell r="J15">
            <v>0.0134725493615655</v>
          </cell>
        </row>
        <row r="17">
          <cell r="J17">
            <v>0.07167793098258195</v>
          </cell>
        </row>
        <row r="18">
          <cell r="J18">
            <v>0.03318899142711758</v>
          </cell>
        </row>
        <row r="19">
          <cell r="J19">
            <v>0.05828628360646782</v>
          </cell>
        </row>
        <row r="20">
          <cell r="J20">
            <v>0.005030394944760177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9.421875" style="2" customWidth="1"/>
    <col min="4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ht="23.25">
      <c r="B8" s="1" t="s">
        <v>54</v>
      </c>
    </row>
    <row r="9" ht="23.25">
      <c r="B9" s="3" t="s">
        <v>57</v>
      </c>
    </row>
    <row r="10" ht="23.25">
      <c r="B10" s="3"/>
    </row>
    <row r="11" spans="2:3" ht="23.25">
      <c r="B11" s="113" t="s">
        <v>55</v>
      </c>
      <c r="C11" s="113"/>
    </row>
    <row r="12" spans="2:3" ht="23.25">
      <c r="B12" s="113" t="s">
        <v>56</v>
      </c>
      <c r="C12" s="113"/>
    </row>
    <row r="13" spans="2:3" ht="23.25">
      <c r="B13" s="113"/>
      <c r="C13" s="113"/>
    </row>
    <row r="14" spans="2:3" ht="23.25">
      <c r="B14" s="113"/>
      <c r="C14" s="113"/>
    </row>
  </sheetData>
  <sheetProtection/>
  <mergeCells count="4">
    <mergeCell ref="B11:C11"/>
    <mergeCell ref="B12:C12"/>
    <mergeCell ref="B13:C13"/>
    <mergeCell ref="B14:C14"/>
  </mergeCells>
  <hyperlinks>
    <hyperlink ref="B12" location="'P&amp;L'!A1" display="P&amp;L"/>
    <hyperlink ref="B11:C11" location="'P&amp;L'!A1" display="P&amp;L"/>
    <hyperlink ref="B12:C12" location="'operating metrics'!A1" display="Operating Metric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B138"/>
  <sheetViews>
    <sheetView showGridLines="0" zoomScale="120" zoomScaleNormal="120" zoomScalePageLayoutView="0" workbookViewId="0" topLeftCell="A1">
      <pane xSplit="1" ySplit="2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 outlineLevelCol="1"/>
  <cols>
    <col min="1" max="1" width="33.8515625" style="6" customWidth="1"/>
    <col min="2" max="3" width="10.28125" style="6" customWidth="1"/>
    <col min="4" max="4" width="10.00390625" style="16" customWidth="1" collapsed="1"/>
    <col min="5" max="8" width="10.28125" style="6" hidden="1" customWidth="1" outlineLevel="1"/>
    <col min="9" max="9" width="10.00390625" style="16" customWidth="1" collapsed="1"/>
    <col min="10" max="10" width="10.00390625" style="16" hidden="1" customWidth="1" outlineLevel="1"/>
    <col min="11" max="13" width="10.28125" style="6" hidden="1" customWidth="1" outlineLevel="1"/>
    <col min="14" max="14" width="10.00390625" style="16" customWidth="1" collapsed="1"/>
    <col min="15" max="18" width="10.00390625" style="16" hidden="1" customWidth="1" outlineLevel="1"/>
    <col min="19" max="19" width="10.00390625" style="16" customWidth="1" collapsed="1"/>
    <col min="20" max="23" width="10.00390625" style="16" hidden="1" customWidth="1" outlineLevel="1"/>
    <col min="24" max="24" width="10.00390625" style="16" customWidth="1" collapsed="1"/>
    <col min="25" max="28" width="10.00390625" style="16" hidden="1" customWidth="1" outlineLevel="1"/>
    <col min="29" max="29" width="10.00390625" style="16" hidden="1" customWidth="1" collapsed="1"/>
    <col min="30" max="33" width="10.00390625" style="16" hidden="1" customWidth="1" outlineLevel="1"/>
    <col min="34" max="34" width="10.00390625" style="16" hidden="1" customWidth="1" collapsed="1"/>
    <col min="35" max="38" width="10.00390625" style="16" hidden="1" customWidth="1" outlineLevel="1"/>
    <col min="39" max="39" width="10.00390625" style="16" hidden="1" customWidth="1" collapsed="1"/>
    <col min="40" max="40" width="10.00390625" style="16" hidden="1" customWidth="1" outlineLevel="1"/>
    <col min="41" max="43" width="10.00390625" style="11" hidden="1" customWidth="1" outlineLevel="1"/>
    <col min="44" max="44" width="10.00390625" style="16" hidden="1" customWidth="1" collapsed="1"/>
    <col min="45" max="48" width="10.00390625" style="11" hidden="1" customWidth="1" outlineLevel="1"/>
    <col min="49" max="49" width="10.00390625" style="11" hidden="1" customWidth="1"/>
    <col min="50" max="50" width="10.00390625" style="11" hidden="1" customWidth="1" outlineLevel="1"/>
    <col min="51" max="52" width="10.00390625" style="30" hidden="1" customWidth="1" outlineLevel="1"/>
    <col min="53" max="53" width="10.00390625" style="11" hidden="1" customWidth="1" outlineLevel="1"/>
    <col min="54" max="54" width="10.00390625" style="11" hidden="1" customWidth="1"/>
    <col min="55" max="58" width="10.00390625" style="11" hidden="1" customWidth="1" outlineLevel="1"/>
    <col min="59" max="59" width="11.57421875" style="11" hidden="1" customWidth="1"/>
    <col min="60" max="63" width="10.00390625" style="11" hidden="1" customWidth="1" outlineLevel="1"/>
    <col min="64" max="64" width="9.140625" style="6" customWidth="1"/>
    <col min="65" max="16384" width="9.140625" style="7" customWidth="1"/>
  </cols>
  <sheetData>
    <row r="1" spans="1:63" ht="12">
      <c r="A1" s="110" t="s">
        <v>14</v>
      </c>
      <c r="B1" s="110"/>
      <c r="C1" s="110"/>
      <c r="D1" s="5"/>
      <c r="E1" s="110"/>
      <c r="F1" s="110"/>
      <c r="G1" s="110"/>
      <c r="H1" s="110"/>
      <c r="I1" s="5"/>
      <c r="J1" s="5"/>
      <c r="K1" s="110"/>
      <c r="L1" s="110"/>
      <c r="M1" s="110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4" ht="13.5" customHeight="1">
      <c r="A2" s="8" t="s">
        <v>53</v>
      </c>
      <c r="B2" s="9" t="s">
        <v>163</v>
      </c>
      <c r="C2" s="9" t="s">
        <v>156</v>
      </c>
      <c r="D2" s="10" t="s">
        <v>155</v>
      </c>
      <c r="E2" s="9" t="s">
        <v>154</v>
      </c>
      <c r="F2" s="9" t="s">
        <v>153</v>
      </c>
      <c r="G2" s="9" t="s">
        <v>152</v>
      </c>
      <c r="H2" s="9" t="s">
        <v>150</v>
      </c>
      <c r="I2" s="10" t="s">
        <v>149</v>
      </c>
      <c r="J2" s="9" t="s">
        <v>146</v>
      </c>
      <c r="K2" s="9" t="s">
        <v>144</v>
      </c>
      <c r="L2" s="9" t="s">
        <v>139</v>
      </c>
      <c r="M2" s="9" t="s">
        <v>138</v>
      </c>
      <c r="N2" s="10" t="s">
        <v>135</v>
      </c>
      <c r="O2" s="9" t="s">
        <v>134</v>
      </c>
      <c r="P2" s="9" t="s">
        <v>132</v>
      </c>
      <c r="Q2" s="9" t="s">
        <v>131</v>
      </c>
      <c r="R2" s="9" t="s">
        <v>128</v>
      </c>
      <c r="S2" s="10" t="s">
        <v>125</v>
      </c>
      <c r="T2" s="9" t="s">
        <v>124</v>
      </c>
      <c r="U2" s="9" t="s">
        <v>122</v>
      </c>
      <c r="V2" s="9" t="s">
        <v>119</v>
      </c>
      <c r="W2" s="9" t="s">
        <v>117</v>
      </c>
      <c r="X2" s="10" t="s">
        <v>113</v>
      </c>
      <c r="Y2" s="9" t="s">
        <v>112</v>
      </c>
      <c r="Z2" s="9" t="s">
        <v>111</v>
      </c>
      <c r="AA2" s="9" t="s">
        <v>108</v>
      </c>
      <c r="AB2" s="9" t="s">
        <v>106</v>
      </c>
      <c r="AC2" s="10" t="s">
        <v>102</v>
      </c>
      <c r="AD2" s="9" t="s">
        <v>105</v>
      </c>
      <c r="AE2" s="9" t="s">
        <v>99</v>
      </c>
      <c r="AF2" s="9" t="s">
        <v>97</v>
      </c>
      <c r="AG2" s="9" t="s">
        <v>93</v>
      </c>
      <c r="AH2" s="10" t="s">
        <v>92</v>
      </c>
      <c r="AI2" s="9" t="s">
        <v>89</v>
      </c>
      <c r="AJ2" s="9" t="s">
        <v>86</v>
      </c>
      <c r="AK2" s="9" t="s">
        <v>79</v>
      </c>
      <c r="AL2" s="9" t="s">
        <v>68</v>
      </c>
      <c r="AM2" s="10" t="s">
        <v>66</v>
      </c>
      <c r="AN2" s="9" t="s">
        <v>67</v>
      </c>
      <c r="AO2" s="9" t="s">
        <v>24</v>
      </c>
      <c r="AP2" s="9" t="s">
        <v>25</v>
      </c>
      <c r="AQ2" s="9" t="s">
        <v>26</v>
      </c>
      <c r="AR2" s="10" t="s">
        <v>23</v>
      </c>
      <c r="AS2" s="9" t="s">
        <v>30</v>
      </c>
      <c r="AT2" s="9" t="s">
        <v>27</v>
      </c>
      <c r="AU2" s="9" t="s">
        <v>28</v>
      </c>
      <c r="AV2" s="9" t="s">
        <v>29</v>
      </c>
      <c r="AW2" s="10" t="s">
        <v>35</v>
      </c>
      <c r="AX2" s="9" t="s">
        <v>31</v>
      </c>
      <c r="AY2" s="9" t="s">
        <v>32</v>
      </c>
      <c r="AZ2" s="9" t="s">
        <v>33</v>
      </c>
      <c r="BA2" s="9" t="s">
        <v>34</v>
      </c>
      <c r="BB2" s="10" t="s">
        <v>40</v>
      </c>
      <c r="BC2" s="9" t="s">
        <v>36</v>
      </c>
      <c r="BD2" s="9" t="s">
        <v>37</v>
      </c>
      <c r="BE2" s="9" t="s">
        <v>38</v>
      </c>
      <c r="BF2" s="9" t="s">
        <v>39</v>
      </c>
      <c r="BG2" s="10" t="s">
        <v>45</v>
      </c>
      <c r="BH2" s="9" t="s">
        <v>41</v>
      </c>
      <c r="BI2" s="9" t="s">
        <v>42</v>
      </c>
      <c r="BJ2" s="9" t="s">
        <v>43</v>
      </c>
      <c r="BK2" s="9" t="s">
        <v>44</v>
      </c>
      <c r="BL2" s="95"/>
    </row>
    <row r="3" spans="1:64" ht="13.5" customHeight="1">
      <c r="A3" s="8"/>
      <c r="B3" s="8"/>
      <c r="C3" s="8"/>
      <c r="D3" s="10"/>
      <c r="E3" s="8"/>
      <c r="F3" s="8"/>
      <c r="G3" s="8"/>
      <c r="H3" s="8"/>
      <c r="I3" s="10"/>
      <c r="J3" s="9"/>
      <c r="K3" s="8"/>
      <c r="L3" s="8"/>
      <c r="M3" s="8"/>
      <c r="N3" s="10"/>
      <c r="O3" s="9"/>
      <c r="P3" s="9"/>
      <c r="Q3" s="9"/>
      <c r="R3" s="9"/>
      <c r="S3" s="10"/>
      <c r="T3" s="9"/>
      <c r="U3" s="9"/>
      <c r="V3" s="9"/>
      <c r="W3" s="9"/>
      <c r="X3" s="10"/>
      <c r="Y3" s="9"/>
      <c r="Z3" s="9"/>
      <c r="AA3" s="9"/>
      <c r="AB3" s="9"/>
      <c r="AC3" s="10"/>
      <c r="AD3" s="9"/>
      <c r="AE3" s="9"/>
      <c r="AF3" s="9"/>
      <c r="AG3" s="9"/>
      <c r="AH3" s="10"/>
      <c r="AI3" s="9"/>
      <c r="AJ3" s="9"/>
      <c r="AK3" s="9"/>
      <c r="AL3" s="9"/>
      <c r="AM3" s="10"/>
      <c r="AN3" s="9"/>
      <c r="AO3" s="9"/>
      <c r="AP3" s="9"/>
      <c r="AQ3" s="9"/>
      <c r="AR3" s="10"/>
      <c r="AS3" s="9"/>
      <c r="AT3" s="9"/>
      <c r="AU3" s="9"/>
      <c r="AV3" s="9"/>
      <c r="AW3" s="10"/>
      <c r="AX3" s="9"/>
      <c r="AY3" s="9"/>
      <c r="AZ3" s="9"/>
      <c r="BA3" s="9"/>
      <c r="BB3" s="10"/>
      <c r="BC3" s="9"/>
      <c r="BD3" s="9"/>
      <c r="BE3" s="9"/>
      <c r="BF3" s="9"/>
      <c r="BG3" s="10"/>
      <c r="BH3" s="9"/>
      <c r="BI3" s="9"/>
      <c r="BJ3" s="9"/>
      <c r="BK3" s="9"/>
      <c r="BL3" s="12"/>
    </row>
    <row r="4" spans="1:106" ht="12">
      <c r="A4" s="13" t="s">
        <v>0</v>
      </c>
      <c r="B4" s="13">
        <v>12821.9732922</v>
      </c>
      <c r="C4" s="13">
        <v>12404.6622975</v>
      </c>
      <c r="D4" s="112">
        <f>SUM(E4:H4)</f>
        <v>48403.38096740001</v>
      </c>
      <c r="E4" s="13">
        <v>12699.697628500006</v>
      </c>
      <c r="F4" s="13">
        <v>12293.223830700003</v>
      </c>
      <c r="G4" s="13">
        <v>12149.453833300002</v>
      </c>
      <c r="H4" s="13">
        <v>11261.0056749</v>
      </c>
      <c r="I4" s="112">
        <f>SUM(J4:M4)</f>
        <v>41181.100000000006</v>
      </c>
      <c r="J4" s="13">
        <v>11102.61</v>
      </c>
      <c r="K4" s="13">
        <v>10601.95</v>
      </c>
      <c r="L4" s="13">
        <v>10044.67</v>
      </c>
      <c r="M4" s="13">
        <v>9431.87</v>
      </c>
      <c r="N4" s="112">
        <f>SUM(O4:R4)</f>
        <v>37239.240000000005</v>
      </c>
      <c r="O4" s="13">
        <v>9369.06</v>
      </c>
      <c r="P4" s="13">
        <v>9314.33</v>
      </c>
      <c r="Q4" s="13">
        <v>9560.37</v>
      </c>
      <c r="R4" s="13">
        <v>8995.48</v>
      </c>
      <c r="S4" s="112">
        <f>SUM(T4:W4)</f>
        <v>34870.19</v>
      </c>
      <c r="T4" s="13">
        <v>9273.43</v>
      </c>
      <c r="U4" s="13">
        <v>8646.25</v>
      </c>
      <c r="V4" s="13">
        <v>8468.28</v>
      </c>
      <c r="W4" s="13">
        <v>8482.23</v>
      </c>
      <c r="X4" s="112">
        <v>35313.96</v>
      </c>
      <c r="Y4" s="14">
        <v>10089.96</v>
      </c>
      <c r="Z4" s="14">
        <v>8597.87</v>
      </c>
      <c r="AA4" s="14">
        <v>8683.47</v>
      </c>
      <c r="AB4" s="14">
        <v>7942.65</v>
      </c>
      <c r="AC4" s="15">
        <v>34622.21</v>
      </c>
      <c r="AD4" s="14">
        <v>8768.59</v>
      </c>
      <c r="AE4" s="14">
        <v>8996.15</v>
      </c>
      <c r="AF4" s="14">
        <v>8225.16</v>
      </c>
      <c r="AG4" s="14">
        <v>8632.31</v>
      </c>
      <c r="AH4" s="15">
        <v>29375.85</v>
      </c>
      <c r="AI4" s="14">
        <v>7343.5</v>
      </c>
      <c r="AJ4" s="14">
        <v>7463.07</v>
      </c>
      <c r="AK4" s="14">
        <v>7174.72</v>
      </c>
      <c r="AL4" s="14">
        <v>7394.56</v>
      </c>
      <c r="AM4" s="15">
        <v>28225.48</v>
      </c>
      <c r="AN4" s="14">
        <v>7006.74</v>
      </c>
      <c r="AO4" s="14">
        <v>7400.08</v>
      </c>
      <c r="AP4" s="14">
        <v>7391.19</v>
      </c>
      <c r="AQ4" s="14">
        <v>6427.45</v>
      </c>
      <c r="AR4" s="15">
        <v>27048.06</v>
      </c>
      <c r="AS4" s="14">
        <v>6554.39</v>
      </c>
      <c r="AT4" s="14">
        <v>6860.57</v>
      </c>
      <c r="AU4" s="14">
        <v>7019.14</v>
      </c>
      <c r="AV4" s="14">
        <v>6613.96</v>
      </c>
      <c r="AW4" s="15">
        <v>29178.27</v>
      </c>
      <c r="AX4" s="14">
        <v>7225.11</v>
      </c>
      <c r="AY4" s="14">
        <v>6846.75</v>
      </c>
      <c r="AZ4" s="14">
        <v>7075.19</v>
      </c>
      <c r="BA4" s="14">
        <v>8053.71</v>
      </c>
      <c r="BB4" s="15">
        <v>32840.28</v>
      </c>
      <c r="BC4" s="14">
        <v>8581.18</v>
      </c>
      <c r="BD4" s="14">
        <v>8423.72</v>
      </c>
      <c r="BE4" s="14">
        <v>7545.67</v>
      </c>
      <c r="BF4" s="16">
        <v>8289.71</v>
      </c>
      <c r="BG4" s="15">
        <v>28871.74</v>
      </c>
      <c r="BH4" s="16">
        <v>7805.68</v>
      </c>
      <c r="BI4" s="17">
        <v>7363.82</v>
      </c>
      <c r="BJ4" s="17">
        <v>7036.57</v>
      </c>
      <c r="BK4" s="18">
        <v>6665.67</v>
      </c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</row>
    <row r="5" spans="1:106" ht="12" hidden="1">
      <c r="A5" s="21" t="s">
        <v>94</v>
      </c>
      <c r="B5" s="21">
        <v>0</v>
      </c>
      <c r="C5" s="21">
        <v>0</v>
      </c>
      <c r="D5" s="92">
        <v>0</v>
      </c>
      <c r="E5" s="21">
        <v>0</v>
      </c>
      <c r="F5" s="21">
        <v>0</v>
      </c>
      <c r="G5" s="21">
        <v>0</v>
      </c>
      <c r="H5" s="21">
        <v>0</v>
      </c>
      <c r="I5" s="92">
        <v>0</v>
      </c>
      <c r="J5" s="21">
        <v>0</v>
      </c>
      <c r="K5" s="21">
        <v>0</v>
      </c>
      <c r="L5" s="21">
        <v>0</v>
      </c>
      <c r="M5" s="21">
        <v>0</v>
      </c>
      <c r="N5" s="92">
        <v>0</v>
      </c>
      <c r="O5" s="21">
        <v>0</v>
      </c>
      <c r="P5" s="21">
        <v>0</v>
      </c>
      <c r="Q5" s="21">
        <v>0</v>
      </c>
      <c r="R5" s="21">
        <v>0</v>
      </c>
      <c r="S5" s="92">
        <v>0</v>
      </c>
      <c r="T5" s="21">
        <v>0</v>
      </c>
      <c r="U5" s="21">
        <v>0</v>
      </c>
      <c r="V5" s="21">
        <v>0</v>
      </c>
      <c r="W5" s="21">
        <v>0</v>
      </c>
      <c r="X5" s="92">
        <v>0</v>
      </c>
      <c r="Y5" s="22">
        <v>0</v>
      </c>
      <c r="Z5" s="22">
        <v>0</v>
      </c>
      <c r="AA5" s="22">
        <v>0</v>
      </c>
      <c r="AB5" s="22">
        <v>0</v>
      </c>
      <c r="AC5" s="23">
        <v>494.86</v>
      </c>
      <c r="AD5" s="22">
        <v>0</v>
      </c>
      <c r="AE5" s="22">
        <v>0</v>
      </c>
      <c r="AF5" s="22">
        <v>0</v>
      </c>
      <c r="AG5" s="22">
        <v>494.86</v>
      </c>
      <c r="AH5" s="23">
        <v>0</v>
      </c>
      <c r="AI5" s="22">
        <v>0</v>
      </c>
      <c r="AJ5" s="22">
        <v>0</v>
      </c>
      <c r="AK5" s="22">
        <v>0</v>
      </c>
      <c r="AL5" s="22">
        <v>0</v>
      </c>
      <c r="AM5" s="23">
        <v>0</v>
      </c>
      <c r="AN5" s="22">
        <v>0</v>
      </c>
      <c r="AO5" s="22">
        <v>0</v>
      </c>
      <c r="AP5" s="22">
        <v>0</v>
      </c>
      <c r="AQ5" s="22">
        <v>0</v>
      </c>
      <c r="AR5" s="23">
        <v>0</v>
      </c>
      <c r="AS5" s="22">
        <v>0</v>
      </c>
      <c r="AT5" s="22">
        <v>0</v>
      </c>
      <c r="AU5" s="22">
        <v>0</v>
      </c>
      <c r="AV5" s="22">
        <v>0</v>
      </c>
      <c r="AW5" s="23">
        <v>0</v>
      </c>
      <c r="AX5" s="22">
        <v>0</v>
      </c>
      <c r="AY5" s="22">
        <v>0</v>
      </c>
      <c r="AZ5" s="22">
        <v>0</v>
      </c>
      <c r="BA5" s="22">
        <v>0</v>
      </c>
      <c r="BB5" s="23">
        <v>0</v>
      </c>
      <c r="BC5" s="22">
        <v>0</v>
      </c>
      <c r="BD5" s="22">
        <v>0</v>
      </c>
      <c r="BE5" s="22">
        <v>0</v>
      </c>
      <c r="BF5" s="11">
        <v>0</v>
      </c>
      <c r="BG5" s="23">
        <v>0</v>
      </c>
      <c r="BI5" s="18"/>
      <c r="BJ5" s="18"/>
      <c r="BK5" s="18"/>
      <c r="BL5" s="94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</row>
    <row r="6" spans="1:106" ht="12">
      <c r="A6" s="21" t="s">
        <v>72</v>
      </c>
      <c r="B6" s="21">
        <v>8061.864531500001</v>
      </c>
      <c r="C6" s="21">
        <v>8232.1555</v>
      </c>
      <c r="D6" s="92">
        <v>31353.423241899996</v>
      </c>
      <c r="E6" s="21">
        <v>8332.275682699996</v>
      </c>
      <c r="F6" s="21">
        <v>7815.899123799999</v>
      </c>
      <c r="G6" s="21">
        <v>7670.700073899999</v>
      </c>
      <c r="H6" s="21">
        <v>7534.298361500002</v>
      </c>
      <c r="I6" s="92">
        <v>27697.365070000014</v>
      </c>
      <c r="J6" s="21">
        <v>7856.060004000012</v>
      </c>
      <c r="K6" s="21">
        <v>6677.38</v>
      </c>
      <c r="L6" s="21">
        <v>6742.53</v>
      </c>
      <c r="M6" s="21">
        <v>6421.39</v>
      </c>
      <c r="N6" s="92">
        <v>24525.89</v>
      </c>
      <c r="O6" s="21">
        <v>6128.44</v>
      </c>
      <c r="P6" s="21">
        <v>5960.02</v>
      </c>
      <c r="Q6" s="21">
        <v>6197.41</v>
      </c>
      <c r="R6" s="21">
        <v>6240.03</v>
      </c>
      <c r="S6" s="92">
        <v>22683.82</v>
      </c>
      <c r="T6" s="21">
        <v>5164.42</v>
      </c>
      <c r="U6" s="21">
        <v>5777.13</v>
      </c>
      <c r="V6" s="21">
        <v>5994.54</v>
      </c>
      <c r="W6" s="21">
        <v>5747.73</v>
      </c>
      <c r="X6" s="92">
        <v>20143.9</v>
      </c>
      <c r="Y6" s="22">
        <v>5373.47</v>
      </c>
      <c r="Z6" s="22">
        <v>4992.17</v>
      </c>
      <c r="AA6" s="22">
        <v>4948.5</v>
      </c>
      <c r="AB6" s="22">
        <v>4829.76</v>
      </c>
      <c r="AC6" s="23">
        <v>18075.71</v>
      </c>
      <c r="AD6" s="22">
        <v>4600.08</v>
      </c>
      <c r="AE6" s="22">
        <v>4579.87</v>
      </c>
      <c r="AF6" s="22">
        <v>4430.38</v>
      </c>
      <c r="AG6" s="22">
        <v>4465.37</v>
      </c>
      <c r="AH6" s="23">
        <v>16340.57</v>
      </c>
      <c r="AI6" s="22">
        <v>3890.8</v>
      </c>
      <c r="AJ6" s="22">
        <v>4080.99</v>
      </c>
      <c r="AK6" s="22">
        <v>4075.65</v>
      </c>
      <c r="AL6" s="22">
        <v>4293.12</v>
      </c>
      <c r="AM6" s="23">
        <v>15707.72</v>
      </c>
      <c r="AN6" s="22">
        <v>4003.14</v>
      </c>
      <c r="AO6" s="22">
        <v>5040.19</v>
      </c>
      <c r="AP6" s="22">
        <v>4944.39</v>
      </c>
      <c r="AQ6" s="22">
        <v>4460.6</v>
      </c>
      <c r="AR6" s="15">
        <v>18340.07</v>
      </c>
      <c r="AS6" s="22">
        <v>4584.4</v>
      </c>
      <c r="AT6" s="22">
        <v>4620.02</v>
      </c>
      <c r="AU6" s="22">
        <v>4487.6</v>
      </c>
      <c r="AV6" s="22">
        <v>4648.05</v>
      </c>
      <c r="AW6" s="15">
        <v>19616.6</v>
      </c>
      <c r="AX6" s="22">
        <v>4802.81</v>
      </c>
      <c r="AY6" s="22">
        <v>4643.82</v>
      </c>
      <c r="AZ6" s="22">
        <v>4787.21</v>
      </c>
      <c r="BA6" s="22">
        <v>5384.3</v>
      </c>
      <c r="BB6" s="15">
        <v>22254.52</v>
      </c>
      <c r="BC6" s="22">
        <v>5962.1</v>
      </c>
      <c r="BD6" s="22">
        <v>5417.39</v>
      </c>
      <c r="BE6" s="22">
        <v>5293.94</v>
      </c>
      <c r="BF6" s="11">
        <v>5606.09</v>
      </c>
      <c r="BG6" s="15">
        <v>17440.18</v>
      </c>
      <c r="BH6" s="11">
        <v>4617.94</v>
      </c>
      <c r="BI6" s="11">
        <v>4346.75</v>
      </c>
      <c r="BJ6" s="18">
        <v>4331.31</v>
      </c>
      <c r="BK6" s="18">
        <v>4155.44</v>
      </c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</row>
    <row r="7" spans="1:106" ht="12">
      <c r="A7" s="21" t="s">
        <v>140</v>
      </c>
      <c r="B7" s="21">
        <v>2675.4524656999993</v>
      </c>
      <c r="C7" s="21">
        <v>2351.0458297</v>
      </c>
      <c r="D7" s="92">
        <v>8524.062060600001</v>
      </c>
      <c r="E7" s="21">
        <v>2209.3720239</v>
      </c>
      <c r="F7" s="21">
        <v>2247.3533991</v>
      </c>
      <c r="G7" s="21">
        <v>2185.3590768000004</v>
      </c>
      <c r="H7" s="21">
        <v>1882.8775608</v>
      </c>
      <c r="I7" s="92">
        <v>7614.730573542814</v>
      </c>
      <c r="J7" s="21">
        <v>1664.0907209999996</v>
      </c>
      <c r="K7" s="21">
        <v>2053.42</v>
      </c>
      <c r="L7" s="21">
        <v>1921.82</v>
      </c>
      <c r="M7" s="21">
        <v>1979.034</v>
      </c>
      <c r="N7" s="92"/>
      <c r="O7" s="21"/>
      <c r="P7" s="21"/>
      <c r="Q7" s="21"/>
      <c r="R7" s="21"/>
      <c r="S7" s="92"/>
      <c r="T7" s="21"/>
      <c r="U7" s="21"/>
      <c r="V7" s="21"/>
      <c r="W7" s="21"/>
      <c r="X7" s="92"/>
      <c r="Y7" s="22"/>
      <c r="Z7" s="22"/>
      <c r="AA7" s="22"/>
      <c r="AB7" s="22"/>
      <c r="AC7" s="23"/>
      <c r="AD7" s="22"/>
      <c r="AE7" s="22"/>
      <c r="AF7" s="22"/>
      <c r="AG7" s="22"/>
      <c r="AH7" s="23"/>
      <c r="AI7" s="22"/>
      <c r="AJ7" s="22"/>
      <c r="AK7" s="22"/>
      <c r="AL7" s="22"/>
      <c r="AM7" s="23"/>
      <c r="AN7" s="22"/>
      <c r="AO7" s="22"/>
      <c r="AP7" s="22"/>
      <c r="AQ7" s="22"/>
      <c r="AR7" s="15"/>
      <c r="AS7" s="22"/>
      <c r="AT7" s="22"/>
      <c r="AU7" s="22"/>
      <c r="AV7" s="22"/>
      <c r="AW7" s="15"/>
      <c r="AX7" s="22"/>
      <c r="AY7" s="22"/>
      <c r="AZ7" s="22"/>
      <c r="BA7" s="22"/>
      <c r="BB7" s="15"/>
      <c r="BC7" s="22"/>
      <c r="BD7" s="22"/>
      <c r="BE7" s="22"/>
      <c r="BG7" s="15"/>
      <c r="BJ7" s="18"/>
      <c r="BK7" s="18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</row>
    <row r="8" spans="1:106" s="20" customFormat="1" ht="12">
      <c r="A8" s="21" t="s">
        <v>62</v>
      </c>
      <c r="B8" s="21">
        <v>0</v>
      </c>
      <c r="C8" s="21">
        <v>0</v>
      </c>
      <c r="D8" s="92"/>
      <c r="E8" s="21">
        <v>0</v>
      </c>
      <c r="F8" s="21">
        <v>0</v>
      </c>
      <c r="G8" s="21">
        <v>0</v>
      </c>
      <c r="H8" s="21">
        <v>0</v>
      </c>
      <c r="I8" s="92"/>
      <c r="J8" s="21">
        <v>0</v>
      </c>
      <c r="K8" s="21">
        <v>0</v>
      </c>
      <c r="L8" s="21">
        <v>0</v>
      </c>
      <c r="M8" s="21">
        <v>0</v>
      </c>
      <c r="N8" s="92">
        <v>1317.72</v>
      </c>
      <c r="O8" s="21">
        <v>338.11</v>
      </c>
      <c r="P8" s="21">
        <v>314.69</v>
      </c>
      <c r="Q8" s="21">
        <v>310.88</v>
      </c>
      <c r="R8" s="21">
        <v>354.05</v>
      </c>
      <c r="S8" s="92">
        <v>2098.71</v>
      </c>
      <c r="T8" s="21">
        <v>479.47</v>
      </c>
      <c r="U8" s="21">
        <v>501.38</v>
      </c>
      <c r="V8" s="21">
        <v>519</v>
      </c>
      <c r="W8" s="21">
        <v>598.86</v>
      </c>
      <c r="X8" s="92">
        <v>2000.95</v>
      </c>
      <c r="Y8" s="22">
        <v>581.62</v>
      </c>
      <c r="Z8" s="22">
        <v>512.66</v>
      </c>
      <c r="AA8" s="22">
        <v>477.73</v>
      </c>
      <c r="AB8" s="22">
        <v>428.94</v>
      </c>
      <c r="AC8" s="23">
        <v>1990.08</v>
      </c>
      <c r="AD8" s="22">
        <v>517.81</v>
      </c>
      <c r="AE8" s="22">
        <v>495.48</v>
      </c>
      <c r="AF8" s="22">
        <v>505.83</v>
      </c>
      <c r="AG8" s="22">
        <v>470.95</v>
      </c>
      <c r="AH8" s="23">
        <v>2020.18</v>
      </c>
      <c r="AI8" s="22">
        <v>489.41</v>
      </c>
      <c r="AJ8" s="22">
        <v>498.86</v>
      </c>
      <c r="AK8" s="22">
        <v>512.85</v>
      </c>
      <c r="AL8" s="22">
        <v>519.07</v>
      </c>
      <c r="AM8" s="23">
        <v>1954.55</v>
      </c>
      <c r="AN8" s="22">
        <v>480.83</v>
      </c>
      <c r="AO8" s="14">
        <v>2359.9</v>
      </c>
      <c r="AP8" s="14">
        <v>2446.8</v>
      </c>
      <c r="AQ8" s="14">
        <v>1966.85</v>
      </c>
      <c r="AR8" s="15">
        <v>8707.99</v>
      </c>
      <c r="AS8" s="14">
        <v>1969.99</v>
      </c>
      <c r="AT8" s="14">
        <v>2240.55</v>
      </c>
      <c r="AU8" s="14">
        <v>2531.54</v>
      </c>
      <c r="AV8" s="14">
        <v>1965.91</v>
      </c>
      <c r="AW8" s="15">
        <v>9561.67</v>
      </c>
      <c r="AX8" s="14">
        <v>2422.3</v>
      </c>
      <c r="AY8" s="14">
        <v>2202.93</v>
      </c>
      <c r="AZ8" s="14">
        <v>2287.98</v>
      </c>
      <c r="BA8" s="14">
        <v>2669.41</v>
      </c>
      <c r="BB8" s="15">
        <v>10585.76</v>
      </c>
      <c r="BC8" s="14">
        <v>2619.08</v>
      </c>
      <c r="BD8" s="14">
        <v>3006.33</v>
      </c>
      <c r="BE8" s="14">
        <v>2251.73</v>
      </c>
      <c r="BF8" s="16">
        <v>2683.62</v>
      </c>
      <c r="BG8" s="15">
        <v>11431.56</v>
      </c>
      <c r="BH8" s="17">
        <f>+BH4-BH6</f>
        <v>3187.7400000000007</v>
      </c>
      <c r="BI8" s="17">
        <f>+BI4-BI6</f>
        <v>3017.0699999999997</v>
      </c>
      <c r="BJ8" s="17">
        <f>+BJ4-BJ6</f>
        <v>2705.2599999999993</v>
      </c>
      <c r="BK8" s="14">
        <f>+BK4-BK6</f>
        <v>2510.2300000000005</v>
      </c>
      <c r="BL8" s="24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</row>
    <row r="9" spans="1:106" ht="12" hidden="1">
      <c r="A9" s="21" t="s">
        <v>80</v>
      </c>
      <c r="B9" s="21">
        <v>0</v>
      </c>
      <c r="C9" s="21">
        <v>0</v>
      </c>
      <c r="D9" s="92"/>
      <c r="E9" s="21">
        <v>0</v>
      </c>
      <c r="F9" s="21">
        <v>0</v>
      </c>
      <c r="G9" s="21">
        <v>0</v>
      </c>
      <c r="H9" s="21">
        <v>0</v>
      </c>
      <c r="I9" s="92"/>
      <c r="J9" s="21">
        <v>0</v>
      </c>
      <c r="K9" s="21">
        <v>0</v>
      </c>
      <c r="L9" s="21">
        <v>0</v>
      </c>
      <c r="M9" s="21">
        <v>0</v>
      </c>
      <c r="N9" s="92">
        <v>0</v>
      </c>
      <c r="O9" s="21">
        <v>0</v>
      </c>
      <c r="P9" s="21">
        <v>0</v>
      </c>
      <c r="Q9" s="21">
        <v>0</v>
      </c>
      <c r="R9" s="21">
        <v>0</v>
      </c>
      <c r="S9" s="92">
        <v>0</v>
      </c>
      <c r="T9" s="21">
        <v>0</v>
      </c>
      <c r="U9" s="21">
        <v>0</v>
      </c>
      <c r="V9" s="21">
        <v>0</v>
      </c>
      <c r="W9" s="21">
        <v>0</v>
      </c>
      <c r="X9" s="92">
        <v>0</v>
      </c>
      <c r="Y9" s="22">
        <v>0</v>
      </c>
      <c r="Z9" s="22">
        <v>0</v>
      </c>
      <c r="AA9" s="22">
        <v>0</v>
      </c>
      <c r="AB9" s="22">
        <v>0</v>
      </c>
      <c r="AC9" s="23">
        <v>0</v>
      </c>
      <c r="AD9" s="22">
        <v>0</v>
      </c>
      <c r="AE9" s="22">
        <v>0</v>
      </c>
      <c r="AF9" s="22">
        <v>0</v>
      </c>
      <c r="AG9" s="22">
        <v>0</v>
      </c>
      <c r="AH9" s="23">
        <v>1070.94</v>
      </c>
      <c r="AI9" s="22">
        <v>271</v>
      </c>
      <c r="AJ9" s="22">
        <v>254.1</v>
      </c>
      <c r="AK9" s="22">
        <v>226.06</v>
      </c>
      <c r="AL9" s="22">
        <v>319.77</v>
      </c>
      <c r="AM9" s="23">
        <v>1987.92</v>
      </c>
      <c r="AN9" s="11">
        <v>203.42</v>
      </c>
      <c r="AO9" s="22">
        <v>649.25</v>
      </c>
      <c r="AP9" s="22">
        <v>750.7</v>
      </c>
      <c r="AQ9" s="22">
        <v>818.88</v>
      </c>
      <c r="AR9" s="15">
        <v>3021.4</v>
      </c>
      <c r="AS9" s="22">
        <v>784.09</v>
      </c>
      <c r="AT9" s="22">
        <v>781.17</v>
      </c>
      <c r="AU9" s="22">
        <v>689.55</v>
      </c>
      <c r="AV9" s="22">
        <v>766.59</v>
      </c>
      <c r="AW9" s="15">
        <v>2266.6</v>
      </c>
      <c r="AX9" s="22">
        <v>494.52</v>
      </c>
      <c r="AY9" s="22">
        <v>550.84</v>
      </c>
      <c r="AZ9" s="22">
        <v>613.62</v>
      </c>
      <c r="BA9" s="22">
        <v>607.74</v>
      </c>
      <c r="BB9" s="15">
        <v>2779.85</v>
      </c>
      <c r="BC9" s="22">
        <v>671.5</v>
      </c>
      <c r="BD9" s="22">
        <v>660.65</v>
      </c>
      <c r="BE9" s="22">
        <v>723.66</v>
      </c>
      <c r="BF9" s="11">
        <v>699.05</v>
      </c>
      <c r="BG9" s="15">
        <v>2106.38</v>
      </c>
      <c r="BH9" s="11">
        <v>540.16</v>
      </c>
      <c r="BI9" s="11">
        <v>633.12</v>
      </c>
      <c r="BJ9" s="18">
        <v>445.43</v>
      </c>
      <c r="BK9" s="18">
        <v>482</v>
      </c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</row>
    <row r="10" spans="1:106" ht="12">
      <c r="A10" s="21" t="s">
        <v>87</v>
      </c>
      <c r="B10" s="21">
        <v>29.172632599999996</v>
      </c>
      <c r="C10" s="21">
        <v>28.9550027</v>
      </c>
      <c r="D10" s="92">
        <v>51.204863599999996</v>
      </c>
      <c r="E10" s="21">
        <v>12.234906541720996</v>
      </c>
      <c r="F10" s="21">
        <v>12.40740204963</v>
      </c>
      <c r="G10" s="21">
        <v>13.104312150435998</v>
      </c>
      <c r="H10" s="21">
        <v>13.572414958213</v>
      </c>
      <c r="I10" s="92">
        <v>50.81898115645</v>
      </c>
      <c r="J10" s="21">
        <v>11.769000296450002</v>
      </c>
      <c r="K10" s="21">
        <v>11.55</v>
      </c>
      <c r="L10" s="21">
        <v>15</v>
      </c>
      <c r="M10" s="21">
        <v>12.504</v>
      </c>
      <c r="N10" s="92">
        <v>54.43</v>
      </c>
      <c r="O10" s="21">
        <v>14.25</v>
      </c>
      <c r="P10" s="21">
        <v>12.57</v>
      </c>
      <c r="Q10" s="21">
        <v>12.08</v>
      </c>
      <c r="R10" s="21">
        <v>15.54</v>
      </c>
      <c r="S10" s="92">
        <v>61.66</v>
      </c>
      <c r="T10" s="21">
        <v>15.71</v>
      </c>
      <c r="U10" s="21">
        <v>13.88</v>
      </c>
      <c r="V10" s="21">
        <v>15.41</v>
      </c>
      <c r="W10" s="21">
        <v>16.67</v>
      </c>
      <c r="X10" s="92">
        <v>54.46</v>
      </c>
      <c r="Y10" s="22">
        <v>14.09</v>
      </c>
      <c r="Z10" s="22">
        <v>11.99</v>
      </c>
      <c r="AA10" s="22">
        <v>14.74</v>
      </c>
      <c r="AB10" s="22">
        <v>13.64</v>
      </c>
      <c r="AC10" s="23">
        <v>51.48</v>
      </c>
      <c r="AD10" s="22">
        <v>12.49</v>
      </c>
      <c r="AE10" s="22">
        <v>13.96</v>
      </c>
      <c r="AF10" s="22">
        <v>11.49</v>
      </c>
      <c r="AG10" s="22">
        <v>13.55</v>
      </c>
      <c r="AH10" s="23">
        <v>44.2</v>
      </c>
      <c r="AI10" s="22">
        <v>13.38</v>
      </c>
      <c r="AJ10" s="22">
        <v>11.37</v>
      </c>
      <c r="AK10" s="22">
        <v>8.94</v>
      </c>
      <c r="AL10" s="22">
        <v>10.5</v>
      </c>
      <c r="AM10" s="23">
        <v>32.81</v>
      </c>
      <c r="AN10" s="22">
        <v>9.38</v>
      </c>
      <c r="AO10" s="22">
        <v>705.29</v>
      </c>
      <c r="AP10" s="22">
        <v>621.29</v>
      </c>
      <c r="AQ10" s="22">
        <v>599.89</v>
      </c>
      <c r="AR10" s="15">
        <v>2638.51</v>
      </c>
      <c r="AS10" s="22">
        <v>790.79</v>
      </c>
      <c r="AT10" s="22">
        <v>448.92</v>
      </c>
      <c r="AU10" s="22">
        <v>670.68</v>
      </c>
      <c r="AV10" s="22">
        <v>728.12</v>
      </c>
      <c r="AW10" s="15">
        <v>1887.22</v>
      </c>
      <c r="AX10" s="22">
        <v>544.46</v>
      </c>
      <c r="AY10" s="22">
        <v>428.23</v>
      </c>
      <c r="AZ10" s="22">
        <v>479.08</v>
      </c>
      <c r="BA10" s="22">
        <v>460.61</v>
      </c>
      <c r="BB10" s="15">
        <v>2845.4</v>
      </c>
      <c r="BC10" s="11">
        <v>811.94</v>
      </c>
      <c r="BD10" s="22">
        <v>824.62</v>
      </c>
      <c r="BE10" s="22">
        <v>688.08</v>
      </c>
      <c r="BF10" s="11">
        <v>565.76</v>
      </c>
      <c r="BG10" s="15">
        <v>1984.03</v>
      </c>
      <c r="BH10" s="11">
        <v>564.63</v>
      </c>
      <c r="BI10" s="11">
        <v>533.36</v>
      </c>
      <c r="BJ10" s="18">
        <v>465.1</v>
      </c>
      <c r="BK10" s="18">
        <v>421.96</v>
      </c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</row>
    <row r="11" spans="1:106" ht="12">
      <c r="A11" s="21" t="s">
        <v>63</v>
      </c>
      <c r="B11" s="21">
        <v>0</v>
      </c>
      <c r="C11" s="21">
        <v>0</v>
      </c>
      <c r="D11" s="92"/>
      <c r="E11" s="21">
        <v>0</v>
      </c>
      <c r="F11" s="21">
        <v>0</v>
      </c>
      <c r="G11" s="21">
        <v>0</v>
      </c>
      <c r="H11" s="21">
        <v>0</v>
      </c>
      <c r="I11" s="92"/>
      <c r="J11" s="21">
        <v>0</v>
      </c>
      <c r="K11" s="21">
        <v>0</v>
      </c>
      <c r="L11" s="21">
        <v>0</v>
      </c>
      <c r="M11" s="21">
        <v>0</v>
      </c>
      <c r="N11" s="92">
        <v>6165.47</v>
      </c>
      <c r="O11" s="21">
        <v>1429.71</v>
      </c>
      <c r="P11" s="21">
        <v>1604.01</v>
      </c>
      <c r="Q11" s="21">
        <v>1625.07</v>
      </c>
      <c r="R11" s="21">
        <v>1470.03</v>
      </c>
      <c r="S11" s="92">
        <v>7006.66</v>
      </c>
      <c r="T11" s="21">
        <v>1773.17</v>
      </c>
      <c r="U11" s="21">
        <v>1771.8</v>
      </c>
      <c r="V11" s="21">
        <v>1769.42</v>
      </c>
      <c r="W11" s="21">
        <v>1692.29</v>
      </c>
      <c r="X11" s="92">
        <v>6583.56</v>
      </c>
      <c r="Y11" s="22">
        <v>1659.87</v>
      </c>
      <c r="Z11" s="22">
        <v>1577.71</v>
      </c>
      <c r="AA11" s="22">
        <v>1688.39</v>
      </c>
      <c r="AB11" s="22">
        <v>1657.6</v>
      </c>
      <c r="AC11" s="23">
        <v>7351.64</v>
      </c>
      <c r="AD11" s="22">
        <v>1628.67</v>
      </c>
      <c r="AE11" s="22">
        <v>1962.16</v>
      </c>
      <c r="AF11" s="22">
        <v>1995.11</v>
      </c>
      <c r="AG11" s="22">
        <v>1765.69</v>
      </c>
      <c r="AH11" s="23">
        <v>5310.46</v>
      </c>
      <c r="AI11" s="22">
        <v>1452.66</v>
      </c>
      <c r="AJ11" s="22">
        <v>1366.5</v>
      </c>
      <c r="AK11" s="22">
        <v>1155.65</v>
      </c>
      <c r="AL11" s="22">
        <v>1335.67</v>
      </c>
      <c r="AM11" s="23">
        <v>4987.72</v>
      </c>
      <c r="AN11" s="22">
        <v>1383.45</v>
      </c>
      <c r="AO11" s="22">
        <v>0</v>
      </c>
      <c r="AP11" s="22">
        <v>0</v>
      </c>
      <c r="AQ11" s="22">
        <v>0</v>
      </c>
      <c r="AR11" s="15">
        <v>0</v>
      </c>
      <c r="AS11" s="22">
        <v>0</v>
      </c>
      <c r="AT11" s="22">
        <v>0</v>
      </c>
      <c r="AU11" s="22">
        <v>0</v>
      </c>
      <c r="AV11" s="22">
        <v>0</v>
      </c>
      <c r="AW11" s="15">
        <v>0</v>
      </c>
      <c r="AX11" s="22">
        <v>0</v>
      </c>
      <c r="AY11" s="22">
        <v>0</v>
      </c>
      <c r="AZ11" s="22">
        <v>0</v>
      </c>
      <c r="BA11" s="22">
        <v>0</v>
      </c>
      <c r="BB11" s="15">
        <v>0</v>
      </c>
      <c r="BC11" s="11">
        <v>0</v>
      </c>
      <c r="BD11" s="22">
        <v>0</v>
      </c>
      <c r="BE11" s="22">
        <v>0</v>
      </c>
      <c r="BF11" s="11">
        <v>0</v>
      </c>
      <c r="BG11" s="15">
        <v>0</v>
      </c>
      <c r="BJ11" s="18"/>
      <c r="BK11" s="18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</row>
    <row r="12" spans="1:63" ht="12">
      <c r="A12" s="13" t="s">
        <v>64</v>
      </c>
      <c r="B12" s="13">
        <f>SUM(B5:B11)</f>
        <v>10766.4896298</v>
      </c>
      <c r="C12" s="13">
        <f aca="true" t="shared" si="0" ref="C12:J12">SUM(C5:C11)</f>
        <v>10612.156332400002</v>
      </c>
      <c r="D12" s="112">
        <f t="shared" si="0"/>
        <v>39928.6901661</v>
      </c>
      <c r="E12" s="13">
        <f t="shared" si="0"/>
        <v>10553.882613141715</v>
      </c>
      <c r="F12" s="13">
        <f t="shared" si="0"/>
        <v>10075.659924949628</v>
      </c>
      <c r="G12" s="13">
        <f t="shared" si="0"/>
        <v>9869.163462850434</v>
      </c>
      <c r="H12" s="13">
        <f t="shared" si="0"/>
        <v>9430.748337258216</v>
      </c>
      <c r="I12" s="112">
        <f t="shared" si="0"/>
        <v>35362.91462469928</v>
      </c>
      <c r="J12" s="13">
        <f t="shared" si="0"/>
        <v>9531.91972529646</v>
      </c>
      <c r="K12" s="13">
        <f aca="true" t="shared" si="1" ref="K12:P12">SUM(K5:K11)</f>
        <v>8742.349999999999</v>
      </c>
      <c r="L12" s="13">
        <f t="shared" si="1"/>
        <v>8679.35</v>
      </c>
      <c r="M12" s="13">
        <f t="shared" si="1"/>
        <v>8412.928000000002</v>
      </c>
      <c r="N12" s="112">
        <f t="shared" si="1"/>
        <v>32063.510000000002</v>
      </c>
      <c r="O12" s="13">
        <f t="shared" si="1"/>
        <v>7910.509999999999</v>
      </c>
      <c r="P12" s="13">
        <f t="shared" si="1"/>
        <v>7891.29</v>
      </c>
      <c r="Q12" s="13">
        <f aca="true" t="shared" si="2" ref="Q12:V12">SUM(Q5:Q11)</f>
        <v>8145.44</v>
      </c>
      <c r="R12" s="13">
        <f t="shared" si="2"/>
        <v>8079.65</v>
      </c>
      <c r="S12" s="112">
        <f t="shared" si="2"/>
        <v>31850.85</v>
      </c>
      <c r="T12" s="13">
        <f t="shared" si="2"/>
        <v>7432.77</v>
      </c>
      <c r="U12" s="13">
        <f t="shared" si="2"/>
        <v>8064.1900000000005</v>
      </c>
      <c r="V12" s="13">
        <f t="shared" si="2"/>
        <v>8298.369999999999</v>
      </c>
      <c r="W12" s="13">
        <f aca="true" t="shared" si="3" ref="W12:AB12">SUM(W5:W11)</f>
        <v>8055.549999999999</v>
      </c>
      <c r="X12" s="112">
        <f t="shared" si="3"/>
        <v>28782.870000000003</v>
      </c>
      <c r="Y12" s="14">
        <f t="shared" si="3"/>
        <v>7629.05</v>
      </c>
      <c r="Z12" s="14">
        <f t="shared" si="3"/>
        <v>7094.53</v>
      </c>
      <c r="AA12" s="14">
        <f t="shared" si="3"/>
        <v>7129.36</v>
      </c>
      <c r="AB12" s="14">
        <f t="shared" si="3"/>
        <v>6929.9400000000005</v>
      </c>
      <c r="AC12" s="15">
        <f aca="true" t="shared" si="4" ref="AC12:AI12">SUM(AC5:AC11)</f>
        <v>27963.77</v>
      </c>
      <c r="AD12" s="14">
        <f t="shared" si="4"/>
        <v>6759.049999999999</v>
      </c>
      <c r="AE12" s="14">
        <f t="shared" si="4"/>
        <v>7051.47</v>
      </c>
      <c r="AF12" s="14">
        <f t="shared" si="4"/>
        <v>6942.8099999999995</v>
      </c>
      <c r="AG12" s="14">
        <f t="shared" si="4"/>
        <v>7210.42</v>
      </c>
      <c r="AH12" s="15">
        <f t="shared" si="4"/>
        <v>24786.35</v>
      </c>
      <c r="AI12" s="14">
        <f t="shared" si="4"/>
        <v>6117.25</v>
      </c>
      <c r="AJ12" s="14">
        <f>+SUM(AJ6:AJ11)</f>
        <v>6211.82</v>
      </c>
      <c r="AK12" s="14">
        <f>+SUM(AK6:AK11)</f>
        <v>5979.15</v>
      </c>
      <c r="AL12" s="14">
        <f>SUM(AL5:AL11)</f>
        <v>6478.129999999999</v>
      </c>
      <c r="AM12" s="15">
        <f>+SUM(AM6:AM11)</f>
        <v>24670.720000000005</v>
      </c>
      <c r="AN12" s="14">
        <f>+SUM(AN6:AN11)</f>
        <v>6080.22</v>
      </c>
      <c r="AO12" s="14">
        <f aca="true" t="shared" si="5" ref="AO12:BK12">+AO10+AO9+AO6</f>
        <v>6394.73</v>
      </c>
      <c r="AP12" s="14">
        <f t="shared" si="5"/>
        <v>6316.38</v>
      </c>
      <c r="AQ12" s="14">
        <f t="shared" si="5"/>
        <v>5879.370000000001</v>
      </c>
      <c r="AR12" s="15">
        <f t="shared" si="5"/>
        <v>23999.98</v>
      </c>
      <c r="AS12" s="14">
        <f t="shared" si="5"/>
        <v>6159.28</v>
      </c>
      <c r="AT12" s="14">
        <f t="shared" si="5"/>
        <v>5850.110000000001</v>
      </c>
      <c r="AU12" s="14">
        <f t="shared" si="5"/>
        <v>5847.83</v>
      </c>
      <c r="AV12" s="14">
        <f t="shared" si="5"/>
        <v>6142.76</v>
      </c>
      <c r="AW12" s="15">
        <f t="shared" si="5"/>
        <v>23770.42</v>
      </c>
      <c r="AX12" s="14">
        <f t="shared" si="5"/>
        <v>5841.790000000001</v>
      </c>
      <c r="AY12" s="14">
        <f t="shared" si="5"/>
        <v>5622.889999999999</v>
      </c>
      <c r="AZ12" s="14">
        <f t="shared" si="5"/>
        <v>5879.91</v>
      </c>
      <c r="BA12" s="14">
        <f t="shared" si="5"/>
        <v>6452.65</v>
      </c>
      <c r="BB12" s="15">
        <f t="shared" si="5"/>
        <v>27879.77</v>
      </c>
      <c r="BC12" s="16">
        <f t="shared" si="5"/>
        <v>7445.540000000001</v>
      </c>
      <c r="BD12" s="14">
        <f t="shared" si="5"/>
        <v>6902.66</v>
      </c>
      <c r="BE12" s="14">
        <f t="shared" si="5"/>
        <v>6705.679999999999</v>
      </c>
      <c r="BF12" s="16">
        <f t="shared" si="5"/>
        <v>6870.9</v>
      </c>
      <c r="BG12" s="15">
        <f t="shared" si="5"/>
        <v>21530.59</v>
      </c>
      <c r="BH12" s="16">
        <f t="shared" si="5"/>
        <v>5722.73</v>
      </c>
      <c r="BI12" s="16">
        <f t="shared" si="5"/>
        <v>5513.23</v>
      </c>
      <c r="BJ12" s="17">
        <f t="shared" si="5"/>
        <v>5241.84</v>
      </c>
      <c r="BK12" s="17">
        <f t="shared" si="5"/>
        <v>5059.4</v>
      </c>
    </row>
    <row r="13" spans="1:64" s="20" customFormat="1" ht="12">
      <c r="A13" s="13" t="s">
        <v>21</v>
      </c>
      <c r="B13" s="13">
        <f>+B4-B12+0.02</f>
        <v>2055.5036624</v>
      </c>
      <c r="C13" s="13">
        <f>+C4-C12</f>
        <v>1792.5059650999974</v>
      </c>
      <c r="D13" s="112">
        <f>+D4-D12</f>
        <v>8474.690801300007</v>
      </c>
      <c r="E13" s="13">
        <f>+E4-E12</f>
        <v>2145.81501535829</v>
      </c>
      <c r="F13" s="13">
        <f>+F4-F12</f>
        <v>2217.563905750374</v>
      </c>
      <c r="G13" s="13">
        <f>+G4-G12</f>
        <v>2280.2903704495675</v>
      </c>
      <c r="H13" s="13">
        <f aca="true" t="shared" si="6" ref="H13:O13">+H4-H12</f>
        <v>1830.257337641784</v>
      </c>
      <c r="I13" s="112">
        <f t="shared" si="6"/>
        <v>5818.1853753007235</v>
      </c>
      <c r="J13" s="13">
        <f t="shared" si="6"/>
        <v>1570.6902747035401</v>
      </c>
      <c r="K13" s="13">
        <f t="shared" si="6"/>
        <v>1859.6000000000022</v>
      </c>
      <c r="L13" s="13">
        <f t="shared" si="6"/>
        <v>1365.3199999999997</v>
      </c>
      <c r="M13" s="13">
        <f t="shared" si="6"/>
        <v>1018.9419999999991</v>
      </c>
      <c r="N13" s="112">
        <f t="shared" si="6"/>
        <v>5175.730000000003</v>
      </c>
      <c r="O13" s="13">
        <f t="shared" si="6"/>
        <v>1458.5500000000002</v>
      </c>
      <c r="P13" s="13">
        <f aca="true" t="shared" si="7" ref="P13:U13">+P4-P12</f>
        <v>1423.04</v>
      </c>
      <c r="Q13" s="13">
        <f t="shared" si="7"/>
        <v>1414.9300000000012</v>
      </c>
      <c r="R13" s="13">
        <f t="shared" si="7"/>
        <v>915.8299999999999</v>
      </c>
      <c r="S13" s="112">
        <f t="shared" si="7"/>
        <v>3019.340000000004</v>
      </c>
      <c r="T13" s="13">
        <f t="shared" si="7"/>
        <v>1840.6599999999999</v>
      </c>
      <c r="U13" s="13">
        <f t="shared" si="7"/>
        <v>582.0599999999995</v>
      </c>
      <c r="V13" s="13">
        <f aca="true" t="shared" si="8" ref="V13:AA13">+V4-V12</f>
        <v>169.91000000000167</v>
      </c>
      <c r="W13" s="13">
        <f t="shared" si="8"/>
        <v>426.6800000000003</v>
      </c>
      <c r="X13" s="112">
        <f t="shared" si="8"/>
        <v>6531.0899999999965</v>
      </c>
      <c r="Y13" s="14">
        <f t="shared" si="8"/>
        <v>2460.909999999999</v>
      </c>
      <c r="Z13" s="14">
        <f t="shared" si="8"/>
        <v>1503.340000000001</v>
      </c>
      <c r="AA13" s="14">
        <f t="shared" si="8"/>
        <v>1554.1099999999997</v>
      </c>
      <c r="AB13" s="14">
        <f aca="true" t="shared" si="9" ref="AB13:AG13">+AB4-AB12</f>
        <v>1012.7099999999991</v>
      </c>
      <c r="AC13" s="15">
        <f t="shared" si="9"/>
        <v>6658.439999999999</v>
      </c>
      <c r="AD13" s="14">
        <f t="shared" si="9"/>
        <v>2009.5400000000009</v>
      </c>
      <c r="AE13" s="14">
        <f t="shared" si="9"/>
        <v>1944.6799999999994</v>
      </c>
      <c r="AF13" s="14">
        <f t="shared" si="9"/>
        <v>1282.3500000000004</v>
      </c>
      <c r="AG13" s="14">
        <f t="shared" si="9"/>
        <v>1421.8899999999994</v>
      </c>
      <c r="AH13" s="15">
        <f aca="true" t="shared" si="10" ref="AH13:AN13">+AH4-AH12</f>
        <v>4589.5</v>
      </c>
      <c r="AI13" s="14">
        <f t="shared" si="10"/>
        <v>1226.25</v>
      </c>
      <c r="AJ13" s="14">
        <f t="shared" si="10"/>
        <v>1251.25</v>
      </c>
      <c r="AK13" s="14">
        <f t="shared" si="10"/>
        <v>1195.5700000000006</v>
      </c>
      <c r="AL13" s="14">
        <f t="shared" si="10"/>
        <v>916.4300000000012</v>
      </c>
      <c r="AM13" s="15">
        <f t="shared" si="10"/>
        <v>3554.7599999999948</v>
      </c>
      <c r="AN13" s="14">
        <f t="shared" si="10"/>
        <v>926.5199999999995</v>
      </c>
      <c r="AO13" s="14">
        <f aca="true" t="shared" si="11" ref="AO13:BE13">+AO8-AO9-AO10</f>
        <v>1005.3600000000001</v>
      </c>
      <c r="AP13" s="14">
        <f t="shared" si="11"/>
        <v>1074.8100000000002</v>
      </c>
      <c r="AQ13" s="14">
        <f t="shared" si="11"/>
        <v>548.0799999999998</v>
      </c>
      <c r="AR13" s="15">
        <f t="shared" si="11"/>
        <v>3048.08</v>
      </c>
      <c r="AS13" s="14">
        <f t="shared" si="11"/>
        <v>395.1100000000001</v>
      </c>
      <c r="AT13" s="14">
        <f t="shared" si="11"/>
        <v>1010.46</v>
      </c>
      <c r="AU13" s="14">
        <f t="shared" si="11"/>
        <v>1171.31</v>
      </c>
      <c r="AV13" s="14">
        <f t="shared" si="11"/>
        <v>471.20000000000016</v>
      </c>
      <c r="AW13" s="15">
        <f t="shared" si="11"/>
        <v>5407.849999999999</v>
      </c>
      <c r="AX13" s="14">
        <f t="shared" si="11"/>
        <v>1383.3200000000002</v>
      </c>
      <c r="AY13" s="14">
        <f t="shared" si="11"/>
        <v>1223.8599999999997</v>
      </c>
      <c r="AZ13" s="14">
        <f t="shared" si="11"/>
        <v>1195.2800000000002</v>
      </c>
      <c r="BA13" s="14">
        <f t="shared" si="11"/>
        <v>1601.06</v>
      </c>
      <c r="BB13" s="15">
        <f t="shared" si="11"/>
        <v>4960.51</v>
      </c>
      <c r="BC13" s="14">
        <f t="shared" si="11"/>
        <v>1135.6399999999999</v>
      </c>
      <c r="BD13" s="14">
        <f t="shared" si="11"/>
        <v>1521.06</v>
      </c>
      <c r="BE13" s="14">
        <f t="shared" si="11"/>
        <v>839.9900000000001</v>
      </c>
      <c r="BF13" s="16">
        <f>BF8-BF9-BF10</f>
        <v>1418.81</v>
      </c>
      <c r="BG13" s="15">
        <f>+BG8-BG9-BG10</f>
        <v>7341.150000000001</v>
      </c>
      <c r="BH13" s="17">
        <f>+BH8-BH9-BH10</f>
        <v>2082.9500000000007</v>
      </c>
      <c r="BI13" s="17">
        <f>+BI8-BI9-BI10</f>
        <v>1850.5899999999997</v>
      </c>
      <c r="BJ13" s="17">
        <f>+BJ8-BJ9-BJ10</f>
        <v>1794.7299999999996</v>
      </c>
      <c r="BK13" s="17">
        <f>+BK8-BK9-BK10</f>
        <v>1606.2700000000004</v>
      </c>
      <c r="BL13" s="24"/>
    </row>
    <row r="14" spans="1:63" ht="12">
      <c r="A14" s="21" t="s">
        <v>1</v>
      </c>
      <c r="B14" s="21">
        <v>319.76620520000006</v>
      </c>
      <c r="C14" s="21">
        <v>301.64585120000004</v>
      </c>
      <c r="D14" s="92">
        <v>993.2171790000001</v>
      </c>
      <c r="E14" s="21">
        <v>185.3166748000001</v>
      </c>
      <c r="F14" s="21">
        <v>441.1878884</v>
      </c>
      <c r="G14" s="21">
        <v>192.53427079999997</v>
      </c>
      <c r="H14" s="21">
        <v>174.178345</v>
      </c>
      <c r="I14" s="92">
        <v>703.90834642</v>
      </c>
      <c r="J14" s="21">
        <v>172.70541880000007</v>
      </c>
      <c r="K14" s="21">
        <v>180.39</v>
      </c>
      <c r="L14" s="21">
        <v>173.475</v>
      </c>
      <c r="M14" s="21">
        <v>177.34</v>
      </c>
      <c r="N14" s="92">
        <v>1121.05</v>
      </c>
      <c r="O14" s="21">
        <v>188.8</v>
      </c>
      <c r="P14" s="21">
        <v>323.78</v>
      </c>
      <c r="Q14" s="21">
        <v>308.48</v>
      </c>
      <c r="R14" s="21">
        <v>299.99</v>
      </c>
      <c r="S14" s="92">
        <v>1222.47</v>
      </c>
      <c r="T14" s="21">
        <v>298.5</v>
      </c>
      <c r="U14" s="21">
        <v>305.41</v>
      </c>
      <c r="V14" s="21">
        <v>310.31</v>
      </c>
      <c r="W14" s="21">
        <v>308.24</v>
      </c>
      <c r="X14" s="92">
        <v>1196.68</v>
      </c>
      <c r="Y14" s="22">
        <v>308.7</v>
      </c>
      <c r="Z14" s="22">
        <v>308.17</v>
      </c>
      <c r="AA14" s="22">
        <v>293.62</v>
      </c>
      <c r="AB14" s="22">
        <v>286.19</v>
      </c>
      <c r="AC14" s="23">
        <v>793.56</v>
      </c>
      <c r="AD14" s="22">
        <v>265.51</v>
      </c>
      <c r="AE14" s="22">
        <v>193.1</v>
      </c>
      <c r="AF14" s="22">
        <v>178.4</v>
      </c>
      <c r="AG14" s="22">
        <v>156.56</v>
      </c>
      <c r="AH14" s="23">
        <v>609.16</v>
      </c>
      <c r="AI14" s="22">
        <v>151.64</v>
      </c>
      <c r="AJ14" s="22">
        <v>161.4</v>
      </c>
      <c r="AK14" s="22">
        <v>137.07</v>
      </c>
      <c r="AL14" s="22">
        <v>159.06</v>
      </c>
      <c r="AM14" s="23">
        <v>745.04</v>
      </c>
      <c r="AN14" s="22">
        <v>176.07</v>
      </c>
      <c r="AO14" s="22">
        <v>173.94</v>
      </c>
      <c r="AP14" s="22">
        <v>193.56</v>
      </c>
      <c r="AQ14" s="22">
        <v>201.46</v>
      </c>
      <c r="AR14" s="15">
        <v>928.06</v>
      </c>
      <c r="AS14" s="22">
        <v>219.78</v>
      </c>
      <c r="AT14" s="22">
        <v>224.25</v>
      </c>
      <c r="AU14" s="22">
        <v>236.72</v>
      </c>
      <c r="AV14" s="22">
        <v>247.31</v>
      </c>
      <c r="AW14" s="15">
        <v>1133.46</v>
      </c>
      <c r="AX14" s="22">
        <v>236.16</v>
      </c>
      <c r="AY14" s="22">
        <v>276.13</v>
      </c>
      <c r="AZ14" s="22">
        <v>301.35</v>
      </c>
      <c r="BA14" s="22">
        <v>319.83</v>
      </c>
      <c r="BB14" s="15">
        <v>1327.7</v>
      </c>
      <c r="BC14" s="11">
        <v>314.08</v>
      </c>
      <c r="BD14" s="22">
        <v>318.82</v>
      </c>
      <c r="BE14" s="22">
        <v>357.44</v>
      </c>
      <c r="BF14" s="11">
        <v>337.37</v>
      </c>
      <c r="BG14" s="15">
        <v>1184.63</v>
      </c>
      <c r="BH14" s="11">
        <v>323.69</v>
      </c>
      <c r="BI14" s="11">
        <v>314.95</v>
      </c>
      <c r="BJ14" s="18">
        <v>297.7</v>
      </c>
      <c r="BK14" s="25">
        <v>248.29</v>
      </c>
    </row>
    <row r="15" spans="1:64" s="20" customFormat="1" ht="12" customHeight="1">
      <c r="A15" s="13" t="s">
        <v>22</v>
      </c>
      <c r="B15" s="13">
        <f>+B13-B14</f>
        <v>1735.7374571999999</v>
      </c>
      <c r="C15" s="13">
        <f aca="true" t="shared" si="12" ref="C15:K15">+C13-C14</f>
        <v>1490.8601138999975</v>
      </c>
      <c r="D15" s="112">
        <f t="shared" si="12"/>
        <v>7481.473622300006</v>
      </c>
      <c r="E15" s="13">
        <f t="shared" si="12"/>
        <v>1960.49834055829</v>
      </c>
      <c r="F15" s="13">
        <f t="shared" si="12"/>
        <v>1776.376017350374</v>
      </c>
      <c r="G15" s="13">
        <f t="shared" si="12"/>
        <v>2087.7560996495677</v>
      </c>
      <c r="H15" s="13">
        <f t="shared" si="12"/>
        <v>1656.078992641784</v>
      </c>
      <c r="I15" s="112">
        <f t="shared" si="12"/>
        <v>5114.277028880723</v>
      </c>
      <c r="J15" s="13">
        <f t="shared" si="12"/>
        <v>1397.98485590354</v>
      </c>
      <c r="K15" s="13">
        <f t="shared" si="12"/>
        <v>1679.2100000000023</v>
      </c>
      <c r="L15" s="13">
        <f aca="true" t="shared" si="13" ref="L15:R15">+L13-L14</f>
        <v>1191.8449999999998</v>
      </c>
      <c r="M15" s="13">
        <f t="shared" si="13"/>
        <v>841.6019999999991</v>
      </c>
      <c r="N15" s="112">
        <f t="shared" si="13"/>
        <v>4054.680000000003</v>
      </c>
      <c r="O15" s="13">
        <f t="shared" si="13"/>
        <v>1269.7500000000002</v>
      </c>
      <c r="P15" s="13">
        <f t="shared" si="13"/>
        <v>1099.26</v>
      </c>
      <c r="Q15" s="13">
        <f t="shared" si="13"/>
        <v>1106.4500000000012</v>
      </c>
      <c r="R15" s="13">
        <f t="shared" si="13"/>
        <v>615.8399999999999</v>
      </c>
      <c r="S15" s="112">
        <f aca="true" t="shared" si="14" ref="S15:Z15">+S13-S14</f>
        <v>1796.8700000000038</v>
      </c>
      <c r="T15" s="13">
        <f t="shared" si="14"/>
        <v>1542.1599999999999</v>
      </c>
      <c r="U15" s="13">
        <f t="shared" si="14"/>
        <v>276.64999999999947</v>
      </c>
      <c r="V15" s="13">
        <f t="shared" si="14"/>
        <v>-140.39999999999833</v>
      </c>
      <c r="W15" s="13">
        <f t="shared" si="14"/>
        <v>118.44000000000028</v>
      </c>
      <c r="X15" s="112">
        <f t="shared" si="14"/>
        <v>5334.409999999996</v>
      </c>
      <c r="Y15" s="14">
        <f t="shared" si="14"/>
        <v>2152.209999999999</v>
      </c>
      <c r="Z15" s="14">
        <f t="shared" si="14"/>
        <v>1195.170000000001</v>
      </c>
      <c r="AA15" s="14">
        <f aca="true" t="shared" si="15" ref="AA15:AF15">+AA13-AA14</f>
        <v>1260.4899999999998</v>
      </c>
      <c r="AB15" s="14">
        <f t="shared" si="15"/>
        <v>726.5199999999991</v>
      </c>
      <c r="AC15" s="15">
        <f t="shared" si="15"/>
        <v>5864.879999999999</v>
      </c>
      <c r="AD15" s="14">
        <f t="shared" si="15"/>
        <v>1744.0300000000009</v>
      </c>
      <c r="AE15" s="14">
        <f t="shared" si="15"/>
        <v>1751.5799999999995</v>
      </c>
      <c r="AF15" s="14">
        <f t="shared" si="15"/>
        <v>1103.9500000000003</v>
      </c>
      <c r="AG15" s="14">
        <f aca="true" t="shared" si="16" ref="AG15:AN15">+AG13-AG14</f>
        <v>1265.3299999999995</v>
      </c>
      <c r="AH15" s="15">
        <f t="shared" si="16"/>
        <v>3980.34</v>
      </c>
      <c r="AI15" s="14">
        <f t="shared" si="16"/>
        <v>1074.6100000000001</v>
      </c>
      <c r="AJ15" s="14">
        <f t="shared" si="16"/>
        <v>1089.85</v>
      </c>
      <c r="AK15" s="14">
        <f t="shared" si="16"/>
        <v>1058.5000000000007</v>
      </c>
      <c r="AL15" s="14">
        <f t="shared" si="16"/>
        <v>757.3700000000013</v>
      </c>
      <c r="AM15" s="15">
        <f t="shared" si="16"/>
        <v>2809.719999999995</v>
      </c>
      <c r="AN15" s="14">
        <f t="shared" si="16"/>
        <v>750.4499999999996</v>
      </c>
      <c r="AO15" s="14">
        <f aca="true" t="shared" si="17" ref="AO15:BE15">+AO13-AO14</f>
        <v>831.4200000000001</v>
      </c>
      <c r="AP15" s="14">
        <f t="shared" si="17"/>
        <v>881.2500000000002</v>
      </c>
      <c r="AQ15" s="14">
        <f t="shared" si="17"/>
        <v>346.6199999999998</v>
      </c>
      <c r="AR15" s="15">
        <f t="shared" si="17"/>
        <v>2120.02</v>
      </c>
      <c r="AS15" s="14">
        <f t="shared" si="17"/>
        <v>175.33000000000013</v>
      </c>
      <c r="AT15" s="14">
        <f t="shared" si="17"/>
        <v>786.21</v>
      </c>
      <c r="AU15" s="14">
        <f t="shared" si="17"/>
        <v>934.5899999999999</v>
      </c>
      <c r="AV15" s="14">
        <f t="shared" si="17"/>
        <v>223.89000000000016</v>
      </c>
      <c r="AW15" s="15">
        <f>+AW13-AW14</f>
        <v>4274.389999999999</v>
      </c>
      <c r="AX15" s="14">
        <f t="shared" si="17"/>
        <v>1147.16</v>
      </c>
      <c r="AY15" s="14">
        <f t="shared" si="17"/>
        <v>947.7299999999997</v>
      </c>
      <c r="AZ15" s="14">
        <f t="shared" si="17"/>
        <v>893.9300000000002</v>
      </c>
      <c r="BA15" s="14">
        <f t="shared" si="17"/>
        <v>1281.23</v>
      </c>
      <c r="BB15" s="15">
        <f>+BB13-BB14</f>
        <v>3632.8100000000004</v>
      </c>
      <c r="BC15" s="14">
        <f t="shared" si="17"/>
        <v>821.56</v>
      </c>
      <c r="BD15" s="14">
        <f t="shared" si="17"/>
        <v>1202.24</v>
      </c>
      <c r="BE15" s="14">
        <f t="shared" si="17"/>
        <v>482.5500000000001</v>
      </c>
      <c r="BF15" s="16">
        <f>BF13-BF14</f>
        <v>1081.44</v>
      </c>
      <c r="BG15" s="15">
        <f>+BG13-BG14</f>
        <v>6156.52</v>
      </c>
      <c r="BH15" s="17">
        <f>+BH13-BH14</f>
        <v>1759.2600000000007</v>
      </c>
      <c r="BI15" s="17">
        <f>+BI13-BI14</f>
        <v>1535.6399999999996</v>
      </c>
      <c r="BJ15" s="17">
        <f>+BJ13-BJ14</f>
        <v>1497.0299999999995</v>
      </c>
      <c r="BK15" s="14">
        <f>+BK13-BK14</f>
        <v>1357.9800000000005</v>
      </c>
      <c r="BL15" s="24"/>
    </row>
    <row r="16" spans="1:63" ht="12">
      <c r="A16" s="21" t="s">
        <v>2</v>
      </c>
      <c r="B16" s="21">
        <v>1139.2374652098333</v>
      </c>
      <c r="C16" s="21">
        <v>651.4425679043333</v>
      </c>
      <c r="D16" s="92">
        <v>2147.060269622083</v>
      </c>
      <c r="E16" s="21">
        <v>481.134003858082</v>
      </c>
      <c r="F16" s="21">
        <v>593.578898201001</v>
      </c>
      <c r="G16" s="21">
        <v>379.9953985126666</v>
      </c>
      <c r="H16" s="21">
        <v>692.5019690503333</v>
      </c>
      <c r="I16" s="92">
        <v>2871.8945620624595</v>
      </c>
      <c r="J16" s="21">
        <v>748.6808113879999</v>
      </c>
      <c r="K16" s="21">
        <v>543.25</v>
      </c>
      <c r="L16" s="21">
        <v>823.825</v>
      </c>
      <c r="M16" s="21">
        <v>759.7</v>
      </c>
      <c r="N16" s="92">
        <v>2985.02</v>
      </c>
      <c r="O16" s="21">
        <v>832.71</v>
      </c>
      <c r="P16" s="21">
        <v>850.84</v>
      </c>
      <c r="Q16" s="21">
        <v>607.8</v>
      </c>
      <c r="R16" s="21">
        <v>657.05</v>
      </c>
      <c r="S16" s="92">
        <v>2590.69</v>
      </c>
      <c r="T16" s="21">
        <v>549.08</v>
      </c>
      <c r="U16" s="21">
        <v>566.65</v>
      </c>
      <c r="V16" s="21">
        <v>700.82</v>
      </c>
      <c r="W16" s="21">
        <v>774.14</v>
      </c>
      <c r="X16" s="92">
        <v>3330.86</v>
      </c>
      <c r="Y16" s="22">
        <v>746.53</v>
      </c>
      <c r="Z16" s="22">
        <v>1225.5</v>
      </c>
      <c r="AA16" s="22">
        <v>683.66</v>
      </c>
      <c r="AB16" s="22">
        <v>675.17</v>
      </c>
      <c r="AC16" s="23">
        <v>2455.34</v>
      </c>
      <c r="AD16" s="22">
        <v>748.45</v>
      </c>
      <c r="AE16" s="22">
        <v>764.92</v>
      </c>
      <c r="AF16" s="22">
        <v>408.33</v>
      </c>
      <c r="AG16" s="22">
        <v>533.63</v>
      </c>
      <c r="AH16" s="23">
        <v>2025.1</v>
      </c>
      <c r="AI16" s="22">
        <v>415.11</v>
      </c>
      <c r="AJ16" s="22">
        <v>503.7</v>
      </c>
      <c r="AK16" s="22">
        <v>255.93</v>
      </c>
      <c r="AL16" s="22">
        <v>850.37</v>
      </c>
      <c r="AM16" s="23">
        <v>2020.64</v>
      </c>
      <c r="AN16" s="22">
        <v>242.59</v>
      </c>
      <c r="AO16" s="22">
        <v>726.12</v>
      </c>
      <c r="AP16" s="22">
        <v>720.28</v>
      </c>
      <c r="AQ16" s="22">
        <v>331.65</v>
      </c>
      <c r="AR16" s="15">
        <v>866.49</v>
      </c>
      <c r="AS16" s="22">
        <v>253.85</v>
      </c>
      <c r="AT16" s="22">
        <v>207.76</v>
      </c>
      <c r="AU16" s="22">
        <v>35.47</v>
      </c>
      <c r="AV16" s="22">
        <v>369.41</v>
      </c>
      <c r="AW16" s="15">
        <v>159.43</v>
      </c>
      <c r="AX16" s="22">
        <v>-36.95</v>
      </c>
      <c r="AY16" s="22">
        <v>62.15</v>
      </c>
      <c r="AZ16" s="22">
        <v>250.33</v>
      </c>
      <c r="BA16" s="22">
        <v>-111.77</v>
      </c>
      <c r="BB16" s="15">
        <v>578.88</v>
      </c>
      <c r="BC16" s="11">
        <v>357</v>
      </c>
      <c r="BD16" s="22">
        <v>279.45</v>
      </c>
      <c r="BE16" s="22">
        <v>103.03</v>
      </c>
      <c r="BF16" s="11">
        <v>-115.61</v>
      </c>
      <c r="BG16" s="15">
        <v>704.72</v>
      </c>
      <c r="BH16" s="18">
        <v>111.34000000000002</v>
      </c>
      <c r="BI16" s="18">
        <v>132</v>
      </c>
      <c r="BJ16" s="18">
        <v>318.25</v>
      </c>
      <c r="BK16" s="22">
        <v>144.15</v>
      </c>
    </row>
    <row r="17" spans="1:63" ht="12">
      <c r="A17" s="13" t="s">
        <v>3</v>
      </c>
      <c r="B17" s="13">
        <f>+B15+B16</f>
        <v>2874.974922409833</v>
      </c>
      <c r="C17" s="13">
        <f aca="true" t="shared" si="18" ref="C17:K17">+C15+C16</f>
        <v>2142.302681804331</v>
      </c>
      <c r="D17" s="112">
        <f t="shared" si="18"/>
        <v>9628.533891922089</v>
      </c>
      <c r="E17" s="13">
        <f t="shared" si="18"/>
        <v>2441.632344416372</v>
      </c>
      <c r="F17" s="13">
        <f t="shared" si="18"/>
        <v>2369.954915551375</v>
      </c>
      <c r="G17" s="13">
        <f t="shared" si="18"/>
        <v>2467.7514981622344</v>
      </c>
      <c r="H17" s="13">
        <f t="shared" si="18"/>
        <v>2348.5809616921174</v>
      </c>
      <c r="I17" s="112">
        <f t="shared" si="18"/>
        <v>7986.171590943182</v>
      </c>
      <c r="J17" s="13">
        <f t="shared" si="18"/>
        <v>2146.6656672915396</v>
      </c>
      <c r="K17" s="13">
        <f t="shared" si="18"/>
        <v>2222.4600000000023</v>
      </c>
      <c r="L17" s="13">
        <f aca="true" t="shared" si="19" ref="L17:R17">+L15+L16</f>
        <v>2015.6699999999998</v>
      </c>
      <c r="M17" s="13">
        <f t="shared" si="19"/>
        <v>1601.3019999999992</v>
      </c>
      <c r="N17" s="112">
        <f t="shared" si="19"/>
        <v>7039.700000000003</v>
      </c>
      <c r="O17" s="13">
        <f t="shared" si="19"/>
        <v>2102.46</v>
      </c>
      <c r="P17" s="13">
        <f t="shared" si="19"/>
        <v>1950.1</v>
      </c>
      <c r="Q17" s="13">
        <f t="shared" si="19"/>
        <v>1714.2500000000011</v>
      </c>
      <c r="R17" s="13">
        <f t="shared" si="19"/>
        <v>1272.8899999999999</v>
      </c>
      <c r="S17" s="112">
        <f aca="true" t="shared" si="20" ref="S17:Z17">+S15+S16</f>
        <v>4387.560000000004</v>
      </c>
      <c r="T17" s="13">
        <f t="shared" si="20"/>
        <v>2091.24</v>
      </c>
      <c r="U17" s="13">
        <f t="shared" si="20"/>
        <v>843.2999999999995</v>
      </c>
      <c r="V17" s="13">
        <f t="shared" si="20"/>
        <v>560.4200000000017</v>
      </c>
      <c r="W17" s="13">
        <f t="shared" si="20"/>
        <v>892.5800000000003</v>
      </c>
      <c r="X17" s="112">
        <f t="shared" si="20"/>
        <v>8665.269999999997</v>
      </c>
      <c r="Y17" s="14">
        <f t="shared" si="20"/>
        <v>2898.739999999999</v>
      </c>
      <c r="Z17" s="14">
        <f t="shared" si="20"/>
        <v>2420.670000000001</v>
      </c>
      <c r="AA17" s="14">
        <f aca="true" t="shared" si="21" ref="AA17:AF17">+AA15+AA16</f>
        <v>1944.1499999999996</v>
      </c>
      <c r="AB17" s="14">
        <f t="shared" si="21"/>
        <v>1401.6899999999991</v>
      </c>
      <c r="AC17" s="15">
        <f t="shared" si="21"/>
        <v>8320.22</v>
      </c>
      <c r="AD17" s="14">
        <f t="shared" si="21"/>
        <v>2492.480000000001</v>
      </c>
      <c r="AE17" s="14">
        <f t="shared" si="21"/>
        <v>2516.4999999999995</v>
      </c>
      <c r="AF17" s="14">
        <f t="shared" si="21"/>
        <v>1512.2800000000002</v>
      </c>
      <c r="AG17" s="14">
        <f aca="true" t="shared" si="22" ref="AG17:AM17">+AG15+AG16</f>
        <v>1798.9599999999996</v>
      </c>
      <c r="AH17" s="15">
        <f t="shared" si="22"/>
        <v>6005.4400000000005</v>
      </c>
      <c r="AI17" s="14">
        <f t="shared" si="22"/>
        <v>1489.7200000000003</v>
      </c>
      <c r="AJ17" s="14">
        <f t="shared" si="22"/>
        <v>1593.55</v>
      </c>
      <c r="AK17" s="14">
        <f t="shared" si="22"/>
        <v>1314.4300000000007</v>
      </c>
      <c r="AL17" s="14">
        <f t="shared" si="22"/>
        <v>1607.7400000000011</v>
      </c>
      <c r="AM17" s="15">
        <f t="shared" si="22"/>
        <v>4830.359999999995</v>
      </c>
      <c r="AN17" s="14">
        <f>0+(+AN15+AN16)</f>
        <v>993.0399999999996</v>
      </c>
      <c r="AO17" s="14">
        <f>+AO15+AO16</f>
        <v>1557.54</v>
      </c>
      <c r="AP17" s="14">
        <f>+AP15+AP16</f>
        <v>1601.5300000000002</v>
      </c>
      <c r="AQ17" s="14">
        <f>+AQ15+AQ16</f>
        <v>678.2699999999998</v>
      </c>
      <c r="AR17" s="15">
        <f aca="true" t="shared" si="23" ref="AR17:BK17">+AR15+AR16</f>
        <v>2986.51</v>
      </c>
      <c r="AS17" s="14">
        <f t="shared" si="23"/>
        <v>429.1800000000001</v>
      </c>
      <c r="AT17" s="14">
        <f t="shared" si="23"/>
        <v>993.97</v>
      </c>
      <c r="AU17" s="14">
        <f t="shared" si="23"/>
        <v>970.06</v>
      </c>
      <c r="AV17" s="14">
        <f t="shared" si="23"/>
        <v>593.3000000000002</v>
      </c>
      <c r="AW17" s="15">
        <f t="shared" si="23"/>
        <v>4433.82</v>
      </c>
      <c r="AX17" s="14">
        <f t="shared" si="23"/>
        <v>1110.21</v>
      </c>
      <c r="AY17" s="14">
        <f t="shared" si="23"/>
        <v>1009.8799999999997</v>
      </c>
      <c r="AZ17" s="14">
        <f t="shared" si="23"/>
        <v>1144.2600000000002</v>
      </c>
      <c r="BA17" s="14">
        <f t="shared" si="23"/>
        <v>1169.46</v>
      </c>
      <c r="BB17" s="15">
        <f t="shared" si="23"/>
        <v>4211.6900000000005</v>
      </c>
      <c r="BC17" s="14">
        <f t="shared" si="23"/>
        <v>1178.56</v>
      </c>
      <c r="BD17" s="14">
        <f t="shared" si="23"/>
        <v>1481.69</v>
      </c>
      <c r="BE17" s="14">
        <f t="shared" si="23"/>
        <v>585.5800000000002</v>
      </c>
      <c r="BF17" s="14">
        <f t="shared" si="23"/>
        <v>965.83</v>
      </c>
      <c r="BG17" s="15">
        <f t="shared" si="23"/>
        <v>6861.240000000001</v>
      </c>
      <c r="BH17" s="17">
        <f t="shared" si="23"/>
        <v>1870.6000000000006</v>
      </c>
      <c r="BI17" s="17">
        <f t="shared" si="23"/>
        <v>1667.6399999999996</v>
      </c>
      <c r="BJ17" s="17">
        <f t="shared" si="23"/>
        <v>1815.2799999999995</v>
      </c>
      <c r="BK17" s="17">
        <f t="shared" si="23"/>
        <v>1502.1300000000006</v>
      </c>
    </row>
    <row r="18" spans="1:63" ht="12">
      <c r="A18" s="21" t="s">
        <v>65</v>
      </c>
      <c r="B18" s="21">
        <v>765.57579031606</v>
      </c>
      <c r="C18" s="21">
        <v>484.57678183485933</v>
      </c>
      <c r="D18" s="92">
        <v>2175.02065570005</v>
      </c>
      <c r="E18" s="21">
        <v>733.6666051020583</v>
      </c>
      <c r="F18" s="21">
        <v>297.20663138779514</v>
      </c>
      <c r="G18" s="21">
        <v>553.0494176000001</v>
      </c>
      <c r="H18" s="21">
        <v>589.8980016101967</v>
      </c>
      <c r="I18" s="92">
        <v>1731.3822386071731</v>
      </c>
      <c r="J18" s="21">
        <v>420.7055461128143</v>
      </c>
      <c r="K18" s="21">
        <v>411.43</v>
      </c>
      <c r="L18" s="21">
        <v>449.43</v>
      </c>
      <c r="M18" s="21">
        <v>449.81</v>
      </c>
      <c r="N18" s="92">
        <v>770.28</v>
      </c>
      <c r="O18" s="21">
        <v>-123.8</v>
      </c>
      <c r="P18" s="21">
        <v>358.45</v>
      </c>
      <c r="Q18" s="21">
        <v>345.78</v>
      </c>
      <c r="R18" s="21">
        <v>189.85</v>
      </c>
      <c r="S18" s="92">
        <v>1141.0300000000002</v>
      </c>
      <c r="T18" s="21">
        <v>679.19</v>
      </c>
      <c r="U18" s="21">
        <v>142.44</v>
      </c>
      <c r="V18" s="21">
        <v>106.14</v>
      </c>
      <c r="W18" s="21">
        <v>213.26</v>
      </c>
      <c r="X18" s="92">
        <v>2193.86</v>
      </c>
      <c r="Y18" s="22">
        <v>834.43</v>
      </c>
      <c r="Z18" s="22">
        <v>463.92</v>
      </c>
      <c r="AA18" s="22">
        <v>659.24</v>
      </c>
      <c r="AB18" s="22">
        <v>236.28</v>
      </c>
      <c r="AC18" s="23">
        <v>1886.34</v>
      </c>
      <c r="AD18" s="22">
        <v>608.24</v>
      </c>
      <c r="AE18" s="22">
        <v>177.87</v>
      </c>
      <c r="AF18" s="22">
        <v>417.85</v>
      </c>
      <c r="AG18" s="22">
        <v>682.39</v>
      </c>
      <c r="AH18" s="23">
        <v>1488.53</v>
      </c>
      <c r="AI18" s="22">
        <v>444.78</v>
      </c>
      <c r="AJ18" s="22">
        <v>360.62</v>
      </c>
      <c r="AK18" s="22">
        <v>304.91</v>
      </c>
      <c r="AL18" s="22">
        <v>378.22</v>
      </c>
      <c r="AM18" s="23">
        <v>1296.35</v>
      </c>
      <c r="AN18" s="22">
        <v>113.76</v>
      </c>
      <c r="AO18" s="22">
        <v>550.81</v>
      </c>
      <c r="AP18" s="22">
        <v>456.77</v>
      </c>
      <c r="AQ18" s="22">
        <v>175.02</v>
      </c>
      <c r="AR18" s="15">
        <v>352.77</v>
      </c>
      <c r="AS18" s="22">
        <v>-14.43</v>
      </c>
      <c r="AT18" s="22">
        <v>223.37</v>
      </c>
      <c r="AU18" s="22">
        <v>79.87</v>
      </c>
      <c r="AV18" s="22">
        <v>63.96</v>
      </c>
      <c r="AW18" s="15">
        <v>593.74</v>
      </c>
      <c r="AX18" s="22">
        <v>191.39</v>
      </c>
      <c r="AY18" s="22">
        <v>89.81</v>
      </c>
      <c r="AZ18" s="22">
        <v>156.19</v>
      </c>
      <c r="BA18" s="22">
        <v>156.34</v>
      </c>
      <c r="BB18" s="15">
        <v>985.86</v>
      </c>
      <c r="BC18" s="11">
        <v>218.25</v>
      </c>
      <c r="BD18" s="22">
        <v>426.43</v>
      </c>
      <c r="BE18" s="22">
        <v>178.21</v>
      </c>
      <c r="BF18" s="11">
        <v>162.96</v>
      </c>
      <c r="BG18" s="15">
        <v>687.31</v>
      </c>
      <c r="BH18" s="11">
        <v>274.53999999999996</v>
      </c>
      <c r="BI18" s="11">
        <v>114.97</v>
      </c>
      <c r="BJ18" s="18">
        <v>196.82</v>
      </c>
      <c r="BK18" s="25">
        <v>100.97999999999999</v>
      </c>
    </row>
    <row r="19" spans="1:63" ht="12">
      <c r="A19" s="13" t="s">
        <v>4</v>
      </c>
      <c r="B19" s="13">
        <f>+B17-B18</f>
        <v>2109.399132093773</v>
      </c>
      <c r="C19" s="13">
        <f aca="true" t="shared" si="24" ref="C19:K19">+C17-C18</f>
        <v>1657.7258999694716</v>
      </c>
      <c r="D19" s="112">
        <f t="shared" si="24"/>
        <v>7453.513236222038</v>
      </c>
      <c r="E19" s="13">
        <f t="shared" si="24"/>
        <v>1707.9657393143134</v>
      </c>
      <c r="F19" s="13">
        <f t="shared" si="24"/>
        <v>2072.74828416358</v>
      </c>
      <c r="G19" s="13">
        <f t="shared" si="24"/>
        <v>1914.7020805622342</v>
      </c>
      <c r="H19" s="13">
        <f t="shared" si="24"/>
        <v>1758.6829600819206</v>
      </c>
      <c r="I19" s="112">
        <f t="shared" si="24"/>
        <v>6254.789352336009</v>
      </c>
      <c r="J19" s="13">
        <f t="shared" si="24"/>
        <v>1725.9601211787253</v>
      </c>
      <c r="K19" s="13">
        <f t="shared" si="24"/>
        <v>1811.0300000000022</v>
      </c>
      <c r="L19" s="13">
        <f aca="true" t="shared" si="25" ref="L19:R19">+L17-L18</f>
        <v>1566.2399999999998</v>
      </c>
      <c r="M19" s="13">
        <f t="shared" si="25"/>
        <v>1151.4919999999993</v>
      </c>
      <c r="N19" s="112">
        <f t="shared" si="25"/>
        <v>6269.420000000003</v>
      </c>
      <c r="O19" s="13">
        <f t="shared" si="25"/>
        <v>2226.26</v>
      </c>
      <c r="P19" s="13">
        <f t="shared" si="25"/>
        <v>1591.6499999999999</v>
      </c>
      <c r="Q19" s="13">
        <f t="shared" si="25"/>
        <v>1368.4700000000012</v>
      </c>
      <c r="R19" s="13">
        <f t="shared" si="25"/>
        <v>1083.04</v>
      </c>
      <c r="S19" s="112">
        <f aca="true" t="shared" si="26" ref="S19:Z19">+S17-S18</f>
        <v>3246.530000000004</v>
      </c>
      <c r="T19" s="13">
        <f t="shared" si="26"/>
        <v>1412.0499999999997</v>
      </c>
      <c r="U19" s="13">
        <f t="shared" si="26"/>
        <v>700.8599999999994</v>
      </c>
      <c r="V19" s="13">
        <f t="shared" si="26"/>
        <v>454.2800000000017</v>
      </c>
      <c r="W19" s="13">
        <f t="shared" si="26"/>
        <v>679.3200000000003</v>
      </c>
      <c r="X19" s="112">
        <f t="shared" si="26"/>
        <v>6471.409999999996</v>
      </c>
      <c r="Y19" s="14">
        <f t="shared" si="26"/>
        <v>2064.309999999999</v>
      </c>
      <c r="Z19" s="14">
        <f t="shared" si="26"/>
        <v>1956.750000000001</v>
      </c>
      <c r="AA19" s="14">
        <f aca="true" t="shared" si="27" ref="AA19:AF19">+AA17-AA18</f>
        <v>1284.9099999999996</v>
      </c>
      <c r="AB19" s="14">
        <f t="shared" si="27"/>
        <v>1165.4099999999992</v>
      </c>
      <c r="AC19" s="15">
        <f t="shared" si="27"/>
        <v>6433.879999999999</v>
      </c>
      <c r="AD19" s="14">
        <f t="shared" si="27"/>
        <v>1884.240000000001</v>
      </c>
      <c r="AE19" s="14">
        <f t="shared" si="27"/>
        <v>2338.6299999999997</v>
      </c>
      <c r="AF19" s="14">
        <f t="shared" si="27"/>
        <v>1094.4300000000003</v>
      </c>
      <c r="AG19" s="14">
        <f aca="true" t="shared" si="28" ref="AG19:AN19">+AG17-AG18</f>
        <v>1116.5699999999997</v>
      </c>
      <c r="AH19" s="15">
        <f t="shared" si="28"/>
        <v>4516.910000000001</v>
      </c>
      <c r="AI19" s="14">
        <f t="shared" si="28"/>
        <v>1044.9400000000003</v>
      </c>
      <c r="AJ19" s="14">
        <f t="shared" si="28"/>
        <v>1232.9299999999998</v>
      </c>
      <c r="AK19" s="14">
        <f t="shared" si="28"/>
        <v>1009.5200000000007</v>
      </c>
      <c r="AL19" s="14">
        <f t="shared" si="28"/>
        <v>1229.5200000000011</v>
      </c>
      <c r="AM19" s="15">
        <f t="shared" si="28"/>
        <v>3534.009999999995</v>
      </c>
      <c r="AN19" s="14">
        <f t="shared" si="28"/>
        <v>879.2799999999996</v>
      </c>
      <c r="AO19" s="14">
        <f>+AO17-AO18</f>
        <v>1006.73</v>
      </c>
      <c r="AP19" s="14">
        <f aca="true" t="shared" si="29" ref="AP19:BK19">+AP17-AP18</f>
        <v>1144.7600000000002</v>
      </c>
      <c r="AQ19" s="14">
        <f t="shared" si="29"/>
        <v>503.2499999999998</v>
      </c>
      <c r="AR19" s="15">
        <f t="shared" si="29"/>
        <v>2633.7400000000002</v>
      </c>
      <c r="AS19" s="14">
        <f t="shared" si="29"/>
        <v>443.6100000000001</v>
      </c>
      <c r="AT19" s="14">
        <f t="shared" si="29"/>
        <v>770.6</v>
      </c>
      <c r="AU19" s="14">
        <f t="shared" si="29"/>
        <v>890.1899999999999</v>
      </c>
      <c r="AV19" s="14">
        <f t="shared" si="29"/>
        <v>529.3400000000001</v>
      </c>
      <c r="AW19" s="15">
        <f t="shared" si="29"/>
        <v>3840.08</v>
      </c>
      <c r="AX19" s="14">
        <f t="shared" si="29"/>
        <v>918.82</v>
      </c>
      <c r="AY19" s="14">
        <f t="shared" si="29"/>
        <v>920.0699999999997</v>
      </c>
      <c r="AZ19" s="14">
        <f t="shared" si="29"/>
        <v>988.0700000000002</v>
      </c>
      <c r="BA19" s="14">
        <f t="shared" si="29"/>
        <v>1013.12</v>
      </c>
      <c r="BB19" s="15">
        <f t="shared" si="29"/>
        <v>3225.8300000000004</v>
      </c>
      <c r="BC19" s="14">
        <f t="shared" si="29"/>
        <v>960.31</v>
      </c>
      <c r="BD19" s="14">
        <f t="shared" si="29"/>
        <v>1055.26</v>
      </c>
      <c r="BE19" s="14">
        <f t="shared" si="29"/>
        <v>407.3700000000001</v>
      </c>
      <c r="BF19" s="16">
        <f t="shared" si="29"/>
        <v>802.87</v>
      </c>
      <c r="BG19" s="15">
        <f t="shared" si="29"/>
        <v>6173.93</v>
      </c>
      <c r="BH19" s="17">
        <f t="shared" si="29"/>
        <v>1596.0600000000006</v>
      </c>
      <c r="BI19" s="17">
        <f t="shared" si="29"/>
        <v>1552.6699999999996</v>
      </c>
      <c r="BJ19" s="17">
        <f t="shared" si="29"/>
        <v>1618.4599999999996</v>
      </c>
      <c r="BK19" s="17">
        <f t="shared" si="29"/>
        <v>1401.1500000000005</v>
      </c>
    </row>
    <row r="20" spans="1:63" ht="12">
      <c r="A20" s="21" t="s">
        <v>5</v>
      </c>
      <c r="B20" s="22">
        <v>7.262488125618955</v>
      </c>
      <c r="C20" s="22">
        <v>5.707247174586522</v>
      </c>
      <c r="D20" s="23">
        <v>25.66710539386704</v>
      </c>
      <c r="E20" s="22">
        <v>5.87990071912227</v>
      </c>
      <c r="F20" s="22">
        <v>7.136558593248499</v>
      </c>
      <c r="G20" s="22">
        <v>6.592129316618391</v>
      </c>
      <c r="H20" s="22">
        <v>6.055403302210789</v>
      </c>
      <c r="I20" s="23">
        <v>20.465943095152472</v>
      </c>
      <c r="J20" s="22">
        <v>5.944391930060648</v>
      </c>
      <c r="K20" s="22">
        <v>6.236198002501591</v>
      </c>
      <c r="L20" s="22">
        <v>4.930541963369521</v>
      </c>
      <c r="M20" s="22">
        <v>3.5557794711936155</v>
      </c>
      <c r="N20" s="23">
        <v>19.3597799005451</v>
      </c>
      <c r="O20" s="22">
        <v>6.874624024093091</v>
      </c>
      <c r="P20" s="22">
        <v>4.914959687774019</v>
      </c>
      <c r="Q20" s="22">
        <v>4.225808063334532</v>
      </c>
      <c r="R20" s="22">
        <v>3.34</v>
      </c>
      <c r="S20" s="23">
        <v>10.03</v>
      </c>
      <c r="T20" s="22">
        <v>4.360377299411272</v>
      </c>
      <c r="U20" s="22">
        <v>2.164239758219283</v>
      </c>
      <c r="V20" s="22">
        <v>1.4</v>
      </c>
      <c r="W20" s="22">
        <v>2.1</v>
      </c>
      <c r="X20" s="23">
        <v>19.98</v>
      </c>
      <c r="Y20" s="22">
        <v>6.37</v>
      </c>
      <c r="Z20" s="22">
        <v>6.042430944631322</v>
      </c>
      <c r="AA20" s="22">
        <v>3.9678056174144767</v>
      </c>
      <c r="AB20" s="22">
        <v>3.6</v>
      </c>
      <c r="AC20" s="23">
        <v>19.87</v>
      </c>
      <c r="AD20" s="22">
        <v>5.82</v>
      </c>
      <c r="AE20" s="22">
        <v>7.22</v>
      </c>
      <c r="AF20" s="22">
        <v>3.38</v>
      </c>
      <c r="AG20" s="22">
        <v>3.45</v>
      </c>
      <c r="AH20" s="23">
        <v>13.95</v>
      </c>
      <c r="AI20" s="22">
        <v>3.23</v>
      </c>
      <c r="AJ20" s="22">
        <v>3.81</v>
      </c>
      <c r="AK20" s="22">
        <v>3.12</v>
      </c>
      <c r="AL20" s="22">
        <v>3.8</v>
      </c>
      <c r="AM20" s="23">
        <v>10.91</v>
      </c>
      <c r="AN20" s="22">
        <v>2.72</v>
      </c>
      <c r="AO20" s="22">
        <v>3.11</v>
      </c>
      <c r="AP20" s="22">
        <v>3.54</v>
      </c>
      <c r="AQ20" s="22">
        <v>1.55</v>
      </c>
      <c r="AR20" s="15">
        <v>8.13</v>
      </c>
      <c r="AS20" s="22">
        <v>1.37</v>
      </c>
      <c r="AT20" s="22">
        <v>2.38</v>
      </c>
      <c r="AU20" s="22">
        <v>2.75</v>
      </c>
      <c r="AV20" s="22">
        <v>1.63</v>
      </c>
      <c r="AW20" s="15">
        <v>11.86</v>
      </c>
      <c r="AX20" s="22">
        <v>2.84</v>
      </c>
      <c r="AY20" s="22">
        <v>2.84</v>
      </c>
      <c r="AZ20" s="22">
        <v>3.05</v>
      </c>
      <c r="BA20" s="22">
        <v>3.13</v>
      </c>
      <c r="BB20" s="15">
        <v>9.97</v>
      </c>
      <c r="BC20" s="22">
        <v>2.97</v>
      </c>
      <c r="BD20" s="22">
        <v>3.26</v>
      </c>
      <c r="BE20" s="22">
        <v>1.26</v>
      </c>
      <c r="BF20" s="22">
        <v>2.48</v>
      </c>
      <c r="BG20" s="15">
        <v>19.08</v>
      </c>
      <c r="BH20" s="22">
        <v>4.95</v>
      </c>
      <c r="BI20" s="26">
        <v>4.8</v>
      </c>
      <c r="BJ20" s="96">
        <v>5</v>
      </c>
      <c r="BK20" s="26">
        <v>4.34</v>
      </c>
    </row>
    <row r="21" spans="1:63" s="6" customFormat="1" ht="12">
      <c r="A21" s="13"/>
      <c r="B21" s="13"/>
      <c r="C21" s="13"/>
      <c r="D21" s="14"/>
      <c r="E21" s="13"/>
      <c r="F21" s="13"/>
      <c r="G21" s="13"/>
      <c r="H21" s="13"/>
      <c r="I21" s="14"/>
      <c r="J21" s="14"/>
      <c r="K21" s="13"/>
      <c r="L21" s="13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22"/>
      <c r="BG21" s="14"/>
      <c r="BH21" s="14"/>
      <c r="BI21" s="26"/>
      <c r="BJ21" s="26"/>
      <c r="BK21" s="26"/>
    </row>
    <row r="22" spans="1:63" ht="12">
      <c r="A22" s="16" t="s">
        <v>59</v>
      </c>
      <c r="B22" s="16"/>
      <c r="C22" s="16"/>
      <c r="D22" s="14"/>
      <c r="E22" s="16"/>
      <c r="F22" s="16"/>
      <c r="G22" s="16"/>
      <c r="H22" s="16"/>
      <c r="I22" s="14"/>
      <c r="J22" s="14"/>
      <c r="K22" s="16"/>
      <c r="L22" s="16"/>
      <c r="M22" s="16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6"/>
      <c r="BG22" s="5"/>
      <c r="BH22" s="17"/>
      <c r="BI22" s="17"/>
      <c r="BJ22" s="17"/>
      <c r="BK22" s="17"/>
    </row>
    <row r="23" spans="1:63" ht="24" customHeight="1">
      <c r="A23" s="114" t="s">
        <v>141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6"/>
      <c r="AI23" s="28"/>
      <c r="AJ23" s="28"/>
      <c r="AK23" s="28"/>
      <c r="AL23" s="28"/>
      <c r="AM23" s="28"/>
      <c r="AN23" s="28"/>
      <c r="AO23" s="29"/>
      <c r="AP23" s="29"/>
      <c r="AQ23" s="29"/>
      <c r="AR23" s="28"/>
      <c r="AS23" s="29"/>
      <c r="AT23" s="29"/>
      <c r="AW23" s="28"/>
      <c r="AX23" s="29"/>
      <c r="AZ23" s="29"/>
      <c r="BA23" s="29"/>
      <c r="BB23" s="31"/>
      <c r="BC23" s="14"/>
      <c r="BD23" s="29"/>
      <c r="BE23" s="14"/>
      <c r="BF23" s="16"/>
      <c r="BG23" s="28"/>
      <c r="BH23" s="17"/>
      <c r="BI23" s="17"/>
      <c r="BJ23" s="17"/>
      <c r="BK23" s="17"/>
    </row>
    <row r="24" spans="1:63" ht="12">
      <c r="A24" s="32"/>
      <c r="B24" s="32"/>
      <c r="C24" s="32"/>
      <c r="D24" s="28"/>
      <c r="E24" s="32"/>
      <c r="F24" s="32"/>
      <c r="G24" s="32"/>
      <c r="H24" s="32"/>
      <c r="I24" s="28"/>
      <c r="J24" s="28"/>
      <c r="K24" s="32"/>
      <c r="L24" s="32"/>
      <c r="M24" s="32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</row>
    <row r="25" spans="1:63" ht="12">
      <c r="A25" s="32"/>
      <c r="B25" s="32"/>
      <c r="C25" s="32"/>
      <c r="D25" s="28"/>
      <c r="E25" s="29"/>
      <c r="F25" s="29"/>
      <c r="G25" s="29"/>
      <c r="H25" s="29"/>
      <c r="I25" s="28"/>
      <c r="J25" s="28"/>
      <c r="K25" s="32"/>
      <c r="L25" s="32"/>
      <c r="M25" s="3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9"/>
      <c r="AQ25" s="29"/>
      <c r="AR25" s="28"/>
      <c r="AS25" s="29"/>
      <c r="AT25" s="29"/>
      <c r="AW25" s="28"/>
      <c r="AX25" s="29"/>
      <c r="AY25" s="11"/>
      <c r="AZ25" s="29"/>
      <c r="BA25" s="29"/>
      <c r="BB25" s="31"/>
      <c r="BC25" s="14"/>
      <c r="BD25" s="29"/>
      <c r="BE25" s="14"/>
      <c r="BF25" s="16"/>
      <c r="BG25" s="28"/>
      <c r="BH25" s="17"/>
      <c r="BI25" s="17"/>
      <c r="BJ25" s="17"/>
      <c r="BK25" s="17"/>
    </row>
    <row r="26" spans="1:63" ht="12">
      <c r="A26" s="32"/>
      <c r="B26" s="32"/>
      <c r="C26" s="32"/>
      <c r="D26" s="33"/>
      <c r="E26" s="32"/>
      <c r="F26" s="32"/>
      <c r="G26" s="32"/>
      <c r="H26" s="32"/>
      <c r="I26" s="33"/>
      <c r="J26" s="33"/>
      <c r="K26" s="32"/>
      <c r="L26" s="32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4"/>
      <c r="BD26" s="29"/>
      <c r="BF26" s="34"/>
      <c r="BG26" s="28"/>
      <c r="BH26" s="35"/>
      <c r="BI26" s="35"/>
      <c r="BJ26" s="35"/>
      <c r="BK26" s="35"/>
    </row>
    <row r="27" spans="1:63" ht="12.75" customHeight="1">
      <c r="A27" s="13"/>
      <c r="B27" s="13"/>
      <c r="C27" s="13"/>
      <c r="D27" s="14"/>
      <c r="E27" s="13"/>
      <c r="F27" s="13"/>
      <c r="G27" s="13"/>
      <c r="H27" s="13"/>
      <c r="I27" s="14"/>
      <c r="J27" s="14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28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7"/>
      <c r="BI27" s="17"/>
      <c r="BJ27" s="17"/>
      <c r="BK27" s="17"/>
    </row>
    <row r="28" spans="1:63" ht="12">
      <c r="A28" s="13"/>
      <c r="B28" s="13"/>
      <c r="C28" s="13"/>
      <c r="D28" s="14"/>
      <c r="E28" s="13"/>
      <c r="F28" s="13"/>
      <c r="G28" s="13"/>
      <c r="H28" s="13"/>
      <c r="I28" s="14"/>
      <c r="J28" s="14"/>
      <c r="K28" s="13"/>
      <c r="L28" s="13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6"/>
      <c r="BG28" s="5"/>
      <c r="BH28" s="17"/>
      <c r="BI28" s="17"/>
      <c r="BJ28" s="17"/>
      <c r="BK28" s="17"/>
    </row>
    <row r="29" spans="1:63" ht="12">
      <c r="A29" s="36"/>
      <c r="B29" s="36"/>
      <c r="C29" s="36"/>
      <c r="D29" s="14"/>
      <c r="E29" s="36"/>
      <c r="F29" s="36"/>
      <c r="G29" s="36"/>
      <c r="H29" s="36"/>
      <c r="I29" s="14"/>
      <c r="J29" s="14"/>
      <c r="K29" s="36"/>
      <c r="L29" s="36"/>
      <c r="M29" s="3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37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6"/>
      <c r="BG29" s="5"/>
      <c r="BH29" s="17"/>
      <c r="BI29" s="17"/>
      <c r="BJ29" s="17"/>
      <c r="BK29" s="17"/>
    </row>
    <row r="30" spans="1:63" ht="12">
      <c r="A30" s="27"/>
      <c r="B30" s="27"/>
      <c r="C30" s="27"/>
      <c r="D30" s="39"/>
      <c r="E30" s="27"/>
      <c r="F30" s="27"/>
      <c r="G30" s="27"/>
      <c r="H30" s="27"/>
      <c r="I30" s="39"/>
      <c r="J30" s="38"/>
      <c r="K30" s="27"/>
      <c r="L30" s="27"/>
      <c r="M30" s="27"/>
      <c r="N30" s="39"/>
      <c r="O30" s="38"/>
      <c r="P30" s="38"/>
      <c r="Q30" s="38"/>
      <c r="R30" s="38"/>
      <c r="S30" s="39"/>
      <c r="T30" s="38"/>
      <c r="U30" s="38"/>
      <c r="V30" s="38"/>
      <c r="W30" s="38"/>
      <c r="X30" s="39"/>
      <c r="Y30" s="38"/>
      <c r="Z30" s="38"/>
      <c r="AA30" s="38"/>
      <c r="AB30" s="38"/>
      <c r="AC30" s="39"/>
      <c r="AD30" s="38"/>
      <c r="AE30" s="38"/>
      <c r="AF30" s="38"/>
      <c r="AG30" s="38"/>
      <c r="AH30" s="39"/>
      <c r="AI30" s="38"/>
      <c r="AJ30" s="38"/>
      <c r="AK30" s="38"/>
      <c r="AL30" s="38"/>
      <c r="AM30" s="39"/>
      <c r="AN30" s="39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</row>
    <row r="31" spans="1:63" ht="12">
      <c r="A31" s="27"/>
      <c r="B31" s="27"/>
      <c r="C31" s="27"/>
      <c r="D31" s="39"/>
      <c r="E31" s="27"/>
      <c r="F31" s="27"/>
      <c r="G31" s="27"/>
      <c r="H31" s="27"/>
      <c r="I31" s="39"/>
      <c r="J31" s="38"/>
      <c r="K31" s="27"/>
      <c r="L31" s="27"/>
      <c r="M31" s="27"/>
      <c r="N31" s="39"/>
      <c r="O31" s="38"/>
      <c r="P31" s="38"/>
      <c r="Q31" s="38"/>
      <c r="R31" s="38"/>
      <c r="S31" s="39"/>
      <c r="T31" s="38"/>
      <c r="U31" s="38"/>
      <c r="V31" s="38"/>
      <c r="W31" s="38"/>
      <c r="X31" s="39"/>
      <c r="Y31" s="38"/>
      <c r="Z31" s="38"/>
      <c r="AA31" s="38"/>
      <c r="AB31" s="38"/>
      <c r="AC31" s="39"/>
      <c r="AD31" s="38"/>
      <c r="AE31" s="38"/>
      <c r="AF31" s="38"/>
      <c r="AG31" s="38"/>
      <c r="AH31" s="39"/>
      <c r="AI31" s="38"/>
      <c r="AJ31" s="38"/>
      <c r="AK31" s="38"/>
      <c r="AL31" s="38"/>
      <c r="AM31" s="39"/>
      <c r="AN31" s="39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</row>
    <row r="32" spans="1:63" ht="12">
      <c r="A32" s="27"/>
      <c r="B32" s="27"/>
      <c r="C32" s="27"/>
      <c r="D32" s="39"/>
      <c r="E32" s="27"/>
      <c r="F32" s="27"/>
      <c r="G32" s="27"/>
      <c r="H32" s="27"/>
      <c r="I32" s="39"/>
      <c r="J32" s="38"/>
      <c r="K32" s="27"/>
      <c r="L32" s="27"/>
      <c r="M32" s="27"/>
      <c r="N32" s="39"/>
      <c r="O32" s="38"/>
      <c r="P32" s="38"/>
      <c r="Q32" s="38"/>
      <c r="R32" s="38"/>
      <c r="S32" s="39"/>
      <c r="T32" s="38"/>
      <c r="U32" s="38"/>
      <c r="V32" s="38"/>
      <c r="W32" s="38"/>
      <c r="X32" s="39"/>
      <c r="Y32" s="38"/>
      <c r="Z32" s="38"/>
      <c r="AA32" s="38"/>
      <c r="AB32" s="38"/>
      <c r="AC32" s="39"/>
      <c r="AD32" s="38"/>
      <c r="AE32" s="38"/>
      <c r="AF32" s="38"/>
      <c r="AG32" s="38"/>
      <c r="AH32" s="39"/>
      <c r="AI32" s="38"/>
      <c r="AJ32" s="38"/>
      <c r="AK32" s="38"/>
      <c r="AL32" s="38"/>
      <c r="AM32" s="39"/>
      <c r="AN32" s="39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</row>
    <row r="33" spans="1:63" ht="12.75">
      <c r="A33" s="27"/>
      <c r="B33" s="27"/>
      <c r="C33" s="27"/>
      <c r="D33" s="39"/>
      <c r="E33" s="27"/>
      <c r="F33" s="27"/>
      <c r="G33" s="27"/>
      <c r="H33" s="27"/>
      <c r="I33" s="39"/>
      <c r="J33" s="34"/>
      <c r="K33" s="27"/>
      <c r="L33" s="27"/>
      <c r="M33" s="27"/>
      <c r="N33" s="39"/>
      <c r="O33" s="34"/>
      <c r="P33" s="34"/>
      <c r="Q33" s="34"/>
      <c r="R33" s="34"/>
      <c r="S33" s="39"/>
      <c r="T33" s="34"/>
      <c r="U33" s="34"/>
      <c r="V33" s="34"/>
      <c r="W33" s="34"/>
      <c r="X33" s="39"/>
      <c r="Y33" s="34"/>
      <c r="Z33" s="34"/>
      <c r="AA33" s="34"/>
      <c r="AB33" s="34"/>
      <c r="AC33" s="39"/>
      <c r="AD33" s="34"/>
      <c r="AE33" s="34"/>
      <c r="AF33" s="34"/>
      <c r="AG33" s="34"/>
      <c r="AH33" s="39"/>
      <c r="AI33" s="34"/>
      <c r="AJ33" s="34"/>
      <c r="AK33" s="34"/>
      <c r="AL33" s="34"/>
      <c r="AM33" s="39"/>
      <c r="AN33" s="39"/>
      <c r="AO33" s="34"/>
      <c r="AP33" s="34"/>
      <c r="AQ33" s="34"/>
      <c r="AR33" s="34"/>
      <c r="AS33" s="34"/>
      <c r="AT33" s="34"/>
      <c r="AU33" s="16"/>
      <c r="AV33" s="34"/>
      <c r="AW33" s="34"/>
      <c r="AX33" s="34"/>
      <c r="AY33" s="16"/>
      <c r="AZ33" s="34"/>
      <c r="BA33" s="34"/>
      <c r="BB33" s="34"/>
      <c r="BC33" s="34"/>
      <c r="BD33" s="16"/>
      <c r="BE33" s="35"/>
      <c r="BF33" s="35"/>
      <c r="BG33" s="40"/>
      <c r="BH33" s="35"/>
      <c r="BI33" s="35"/>
      <c r="BJ33" s="35"/>
      <c r="BK33" s="35"/>
    </row>
    <row r="34" spans="1:63" ht="12.75">
      <c r="A34" s="27"/>
      <c r="B34" s="27"/>
      <c r="C34" s="27"/>
      <c r="D34" s="39"/>
      <c r="E34" s="27"/>
      <c r="F34" s="27"/>
      <c r="G34" s="27"/>
      <c r="H34" s="27"/>
      <c r="I34" s="39"/>
      <c r="J34" s="34"/>
      <c r="K34" s="27"/>
      <c r="L34" s="27"/>
      <c r="M34" s="27"/>
      <c r="N34" s="39"/>
      <c r="O34" s="34"/>
      <c r="P34" s="34"/>
      <c r="Q34" s="34"/>
      <c r="R34" s="34"/>
      <c r="S34" s="39"/>
      <c r="T34" s="34"/>
      <c r="U34" s="34"/>
      <c r="V34" s="34"/>
      <c r="W34" s="34"/>
      <c r="X34" s="39"/>
      <c r="Y34" s="34"/>
      <c r="Z34" s="34"/>
      <c r="AA34" s="34"/>
      <c r="AB34" s="34"/>
      <c r="AC34" s="39"/>
      <c r="AD34" s="34"/>
      <c r="AE34" s="34"/>
      <c r="AF34" s="34"/>
      <c r="AG34" s="34"/>
      <c r="AH34" s="39"/>
      <c r="AI34" s="34"/>
      <c r="AJ34" s="34"/>
      <c r="AK34" s="34"/>
      <c r="AL34" s="34"/>
      <c r="AM34" s="39"/>
      <c r="AN34" s="39"/>
      <c r="AO34" s="34"/>
      <c r="AP34" s="34"/>
      <c r="AQ34" s="34"/>
      <c r="AR34" s="34"/>
      <c r="AS34" s="34"/>
      <c r="AT34" s="34"/>
      <c r="AU34" s="16"/>
      <c r="AV34" s="34"/>
      <c r="AW34" s="34"/>
      <c r="AX34" s="16"/>
      <c r="AY34" s="16"/>
      <c r="AZ34" s="34"/>
      <c r="BA34" s="41"/>
      <c r="BB34" s="34"/>
      <c r="BC34" s="34"/>
      <c r="BD34" s="16"/>
      <c r="BE34" s="35"/>
      <c r="BF34" s="35"/>
      <c r="BG34" s="40"/>
      <c r="BH34" s="35"/>
      <c r="BI34" s="35"/>
      <c r="BJ34" s="35"/>
      <c r="BK34" s="35"/>
    </row>
    <row r="35" spans="1:63" ht="12.75">
      <c r="A35" s="36"/>
      <c r="B35" s="36"/>
      <c r="C35" s="36"/>
      <c r="D35" s="39"/>
      <c r="E35" s="36"/>
      <c r="F35" s="36"/>
      <c r="G35" s="36"/>
      <c r="H35" s="36"/>
      <c r="I35" s="39"/>
      <c r="J35" s="34"/>
      <c r="K35" s="36"/>
      <c r="L35" s="36"/>
      <c r="M35" s="36"/>
      <c r="N35" s="39"/>
      <c r="O35" s="34"/>
      <c r="P35" s="34"/>
      <c r="Q35" s="34"/>
      <c r="R35" s="34"/>
      <c r="S35" s="39"/>
      <c r="T35" s="34"/>
      <c r="U35" s="34"/>
      <c r="V35" s="34"/>
      <c r="W35" s="34"/>
      <c r="X35" s="39"/>
      <c r="Y35" s="34"/>
      <c r="Z35" s="34"/>
      <c r="AA35" s="34"/>
      <c r="AB35" s="34"/>
      <c r="AC35" s="39"/>
      <c r="AD35" s="34"/>
      <c r="AE35" s="34"/>
      <c r="AF35" s="34"/>
      <c r="AG35" s="34"/>
      <c r="AH35" s="39"/>
      <c r="AI35" s="34"/>
      <c r="AJ35" s="34"/>
      <c r="AK35" s="34"/>
      <c r="AL35" s="34"/>
      <c r="AM35" s="39"/>
      <c r="AN35" s="39"/>
      <c r="AO35" s="34"/>
      <c r="AP35" s="34"/>
      <c r="AQ35" s="34"/>
      <c r="AR35" s="34"/>
      <c r="AS35" s="34"/>
      <c r="AT35" s="34"/>
      <c r="AU35" s="16"/>
      <c r="AV35" s="34"/>
      <c r="AW35" s="34"/>
      <c r="AX35" s="34"/>
      <c r="AY35" s="16"/>
      <c r="AZ35" s="34"/>
      <c r="BA35" s="41"/>
      <c r="BB35" s="34"/>
      <c r="BC35" s="34"/>
      <c r="BD35" s="16"/>
      <c r="BE35" s="35"/>
      <c r="BF35" s="35"/>
      <c r="BG35" s="40"/>
      <c r="BH35" s="35"/>
      <c r="BI35" s="35"/>
      <c r="BJ35" s="35"/>
      <c r="BK35" s="35"/>
    </row>
    <row r="36" spans="1:63" ht="12.75">
      <c r="A36" s="27"/>
      <c r="B36" s="27"/>
      <c r="C36" s="27"/>
      <c r="D36" s="39"/>
      <c r="E36" s="27"/>
      <c r="F36" s="27"/>
      <c r="G36" s="27"/>
      <c r="H36" s="27"/>
      <c r="I36" s="39"/>
      <c r="J36" s="42"/>
      <c r="K36" s="27"/>
      <c r="L36" s="27"/>
      <c r="M36" s="27"/>
      <c r="N36" s="39"/>
      <c r="O36" s="42"/>
      <c r="P36" s="42"/>
      <c r="Q36" s="42"/>
      <c r="R36" s="42"/>
      <c r="S36" s="39"/>
      <c r="T36" s="42"/>
      <c r="U36" s="42"/>
      <c r="V36" s="42"/>
      <c r="W36" s="42"/>
      <c r="X36" s="39"/>
      <c r="Y36" s="42"/>
      <c r="Z36" s="42"/>
      <c r="AA36" s="42"/>
      <c r="AB36" s="42"/>
      <c r="AC36" s="39"/>
      <c r="AD36" s="42"/>
      <c r="AE36" s="42"/>
      <c r="AF36" s="42"/>
      <c r="AG36" s="42"/>
      <c r="AH36" s="39"/>
      <c r="AI36" s="42"/>
      <c r="AJ36" s="42"/>
      <c r="AK36" s="42"/>
      <c r="AL36" s="42"/>
      <c r="AM36" s="39"/>
      <c r="AN36" s="39"/>
      <c r="AO36" s="42"/>
      <c r="AP36" s="42"/>
      <c r="AQ36" s="24"/>
      <c r="AR36" s="42"/>
      <c r="AS36" s="42"/>
      <c r="AT36" s="42"/>
      <c r="AU36" s="24"/>
      <c r="AV36" s="42"/>
      <c r="AW36" s="42"/>
      <c r="AX36" s="42"/>
      <c r="AY36" s="24"/>
      <c r="AZ36" s="42"/>
      <c r="BA36" s="43"/>
      <c r="BB36" s="42"/>
      <c r="BC36" s="42"/>
      <c r="BD36" s="24"/>
      <c r="BE36" s="8"/>
      <c r="BF36" s="8"/>
      <c r="BG36" s="44"/>
      <c r="BH36" s="8"/>
      <c r="BI36" s="8"/>
      <c r="BJ36" s="8"/>
      <c r="BK36" s="8"/>
    </row>
    <row r="37" spans="1:63" ht="12.75">
      <c r="A37" s="32"/>
      <c r="B37" s="32"/>
      <c r="C37" s="32"/>
      <c r="D37" s="39"/>
      <c r="E37" s="32"/>
      <c r="F37" s="32"/>
      <c r="G37" s="32"/>
      <c r="H37" s="32"/>
      <c r="I37" s="39"/>
      <c r="J37" s="42"/>
      <c r="K37" s="32"/>
      <c r="L37" s="32"/>
      <c r="M37" s="32"/>
      <c r="N37" s="39"/>
      <c r="O37" s="42"/>
      <c r="P37" s="42"/>
      <c r="Q37" s="42"/>
      <c r="R37" s="42"/>
      <c r="S37" s="39"/>
      <c r="T37" s="42"/>
      <c r="U37" s="42"/>
      <c r="V37" s="42"/>
      <c r="W37" s="42"/>
      <c r="X37" s="39"/>
      <c r="Y37" s="42"/>
      <c r="Z37" s="42"/>
      <c r="AA37" s="42"/>
      <c r="AB37" s="42"/>
      <c r="AC37" s="39"/>
      <c r="AD37" s="42"/>
      <c r="AE37" s="42"/>
      <c r="AF37" s="42"/>
      <c r="AG37" s="42"/>
      <c r="AH37" s="39"/>
      <c r="AI37" s="42"/>
      <c r="AJ37" s="42"/>
      <c r="AK37" s="42"/>
      <c r="AL37" s="42"/>
      <c r="AM37" s="39"/>
      <c r="AN37" s="39"/>
      <c r="AO37" s="45"/>
      <c r="AP37" s="45"/>
      <c r="AQ37" s="6"/>
      <c r="AR37" s="42"/>
      <c r="AS37" s="45"/>
      <c r="AT37" s="45"/>
      <c r="AU37" s="6"/>
      <c r="AV37" s="45"/>
      <c r="AW37" s="45"/>
      <c r="AX37" s="45"/>
      <c r="AY37" s="6"/>
      <c r="AZ37" s="45"/>
      <c r="BA37" s="45"/>
      <c r="BB37" s="45"/>
      <c r="BC37" s="45"/>
      <c r="BD37" s="6"/>
      <c r="BE37" s="46"/>
      <c r="BF37" s="46"/>
      <c r="BG37" s="47"/>
      <c r="BH37" s="46"/>
      <c r="BI37" s="46"/>
      <c r="BJ37" s="46"/>
      <c r="BK37" s="46"/>
    </row>
    <row r="38" spans="1:63" ht="12.75">
      <c r="A38" s="48"/>
      <c r="B38" s="48"/>
      <c r="C38" s="48"/>
      <c r="D38" s="39"/>
      <c r="E38" s="48"/>
      <c r="F38" s="48"/>
      <c r="G38" s="48"/>
      <c r="H38" s="48"/>
      <c r="I38" s="39"/>
      <c r="J38" s="42"/>
      <c r="K38" s="48"/>
      <c r="L38" s="48"/>
      <c r="M38" s="48"/>
      <c r="N38" s="39"/>
      <c r="O38" s="42"/>
      <c r="P38" s="42"/>
      <c r="Q38" s="42"/>
      <c r="R38" s="42"/>
      <c r="S38" s="39"/>
      <c r="T38" s="42"/>
      <c r="U38" s="42"/>
      <c r="V38" s="42"/>
      <c r="W38" s="42"/>
      <c r="X38" s="39"/>
      <c r="Y38" s="42"/>
      <c r="Z38" s="42"/>
      <c r="AA38" s="42"/>
      <c r="AB38" s="42"/>
      <c r="AC38" s="39"/>
      <c r="AD38" s="42"/>
      <c r="AE38" s="42"/>
      <c r="AF38" s="42"/>
      <c r="AG38" s="42"/>
      <c r="AH38" s="39"/>
      <c r="AI38" s="42"/>
      <c r="AJ38" s="42"/>
      <c r="AK38" s="42"/>
      <c r="AL38" s="42"/>
      <c r="AM38" s="39"/>
      <c r="AN38" s="39"/>
      <c r="AO38" s="45"/>
      <c r="AP38" s="45"/>
      <c r="AQ38" s="6"/>
      <c r="AR38" s="42"/>
      <c r="AS38" s="45"/>
      <c r="AT38" s="45"/>
      <c r="AU38" s="6"/>
      <c r="AV38" s="45"/>
      <c r="AW38" s="45"/>
      <c r="AX38" s="45"/>
      <c r="AY38" s="6"/>
      <c r="AZ38" s="45"/>
      <c r="BA38" s="45"/>
      <c r="BB38" s="45"/>
      <c r="BC38" s="45"/>
      <c r="BD38" s="6"/>
      <c r="BE38" s="46"/>
      <c r="BF38" s="46"/>
      <c r="BG38" s="47"/>
      <c r="BH38" s="46"/>
      <c r="BI38" s="46"/>
      <c r="BJ38" s="46"/>
      <c r="BK38" s="46"/>
    </row>
    <row r="39" spans="1:63" ht="12">
      <c r="A39" s="21"/>
      <c r="B39" s="21"/>
      <c r="C39" s="21"/>
      <c r="D39" s="37"/>
      <c r="E39" s="21"/>
      <c r="F39" s="21"/>
      <c r="G39" s="21"/>
      <c r="H39" s="21"/>
      <c r="I39" s="37"/>
      <c r="J39" s="13"/>
      <c r="K39" s="21"/>
      <c r="L39" s="21"/>
      <c r="M39" s="21"/>
      <c r="N39" s="37"/>
      <c r="O39" s="13"/>
      <c r="P39" s="13"/>
      <c r="Q39" s="13"/>
      <c r="R39" s="13"/>
      <c r="S39" s="37"/>
      <c r="T39" s="13"/>
      <c r="U39" s="13"/>
      <c r="V39" s="13"/>
      <c r="W39" s="13"/>
      <c r="X39" s="37"/>
      <c r="Y39" s="13"/>
      <c r="Z39" s="13"/>
      <c r="AA39" s="13"/>
      <c r="AB39" s="13"/>
      <c r="AC39" s="37"/>
      <c r="AD39" s="13"/>
      <c r="AE39" s="13"/>
      <c r="AF39" s="13"/>
      <c r="AG39" s="13"/>
      <c r="AH39" s="37"/>
      <c r="AI39" s="13"/>
      <c r="AJ39" s="13"/>
      <c r="AK39" s="13"/>
      <c r="AL39" s="13"/>
      <c r="AM39" s="37"/>
      <c r="AN39" s="37"/>
      <c r="AO39" s="21"/>
      <c r="AP39" s="21"/>
      <c r="AQ39" s="21"/>
      <c r="AR39" s="13"/>
      <c r="AS39" s="21"/>
      <c r="AT39" s="21"/>
      <c r="AU39" s="21"/>
      <c r="AV39" s="21"/>
      <c r="AW39" s="21"/>
      <c r="AX39" s="21"/>
      <c r="AY39" s="21"/>
      <c r="AZ39" s="49"/>
      <c r="BA39" s="21"/>
      <c r="BB39" s="21"/>
      <c r="BC39" s="21"/>
      <c r="BD39" s="21"/>
      <c r="BE39" s="21"/>
      <c r="BF39" s="21"/>
      <c r="BG39" s="21"/>
      <c r="BH39" s="49"/>
      <c r="BI39" s="21"/>
      <c r="BJ39" s="21"/>
      <c r="BK39" s="21"/>
    </row>
    <row r="40" spans="1:63" ht="12">
      <c r="A40" s="21"/>
      <c r="B40" s="21"/>
      <c r="C40" s="21"/>
      <c r="D40" s="51"/>
      <c r="E40" s="21"/>
      <c r="F40" s="21"/>
      <c r="G40" s="21"/>
      <c r="H40" s="21"/>
      <c r="I40" s="51"/>
      <c r="J40" s="50"/>
      <c r="K40" s="21"/>
      <c r="L40" s="21"/>
      <c r="M40" s="21"/>
      <c r="N40" s="51"/>
      <c r="O40" s="50"/>
      <c r="P40" s="50"/>
      <c r="Q40" s="50"/>
      <c r="R40" s="50"/>
      <c r="S40" s="51"/>
      <c r="T40" s="50"/>
      <c r="U40" s="50"/>
      <c r="V40" s="50"/>
      <c r="W40" s="50"/>
      <c r="X40" s="51"/>
      <c r="Y40" s="50"/>
      <c r="Z40" s="50"/>
      <c r="AA40" s="50"/>
      <c r="AB40" s="50"/>
      <c r="AC40" s="51"/>
      <c r="AD40" s="50"/>
      <c r="AE40" s="50"/>
      <c r="AF40" s="50"/>
      <c r="AG40" s="50"/>
      <c r="AH40" s="51"/>
      <c r="AI40" s="50"/>
      <c r="AJ40" s="50"/>
      <c r="AK40" s="50"/>
      <c r="AL40" s="50"/>
      <c r="AM40" s="51"/>
      <c r="AN40" s="51"/>
      <c r="AO40" s="52"/>
      <c r="AP40" s="52"/>
      <c r="AQ40" s="52"/>
      <c r="AR40" s="50"/>
      <c r="AS40" s="52"/>
      <c r="AT40" s="52"/>
      <c r="AU40" s="52"/>
      <c r="AV40" s="52"/>
      <c r="AW40" s="52"/>
      <c r="AX40" s="52"/>
      <c r="AY40" s="52"/>
      <c r="AZ40" s="53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</row>
    <row r="41" spans="1:63" ht="12">
      <c r="A41" s="21"/>
      <c r="B41" s="21"/>
      <c r="C41" s="21"/>
      <c r="D41" s="51"/>
      <c r="E41" s="21"/>
      <c r="F41" s="21"/>
      <c r="G41" s="21"/>
      <c r="H41" s="21"/>
      <c r="I41" s="51"/>
      <c r="J41" s="50"/>
      <c r="K41" s="21"/>
      <c r="L41" s="21"/>
      <c r="M41" s="21"/>
      <c r="N41" s="51"/>
      <c r="O41" s="50"/>
      <c r="P41" s="50"/>
      <c r="Q41" s="50"/>
      <c r="R41" s="50"/>
      <c r="S41" s="51"/>
      <c r="T41" s="50"/>
      <c r="U41" s="50"/>
      <c r="V41" s="50"/>
      <c r="W41" s="50"/>
      <c r="X41" s="51"/>
      <c r="Y41" s="50"/>
      <c r="Z41" s="50"/>
      <c r="AA41" s="50"/>
      <c r="AB41" s="50"/>
      <c r="AC41" s="51"/>
      <c r="AD41" s="50"/>
      <c r="AE41" s="50"/>
      <c r="AF41" s="50"/>
      <c r="AG41" s="50"/>
      <c r="AH41" s="51"/>
      <c r="AI41" s="50"/>
      <c r="AJ41" s="50"/>
      <c r="AK41" s="50"/>
      <c r="AL41" s="50"/>
      <c r="AM41" s="51"/>
      <c r="AN41" s="51"/>
      <c r="AO41" s="52"/>
      <c r="AP41" s="52"/>
      <c r="AQ41" s="52"/>
      <c r="AR41" s="50"/>
      <c r="AS41" s="52"/>
      <c r="AT41" s="52"/>
      <c r="AU41" s="52"/>
      <c r="AV41" s="52"/>
      <c r="AW41" s="52"/>
      <c r="AX41" s="52"/>
      <c r="AY41" s="52"/>
      <c r="AZ41" s="53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</row>
    <row r="42" spans="1:63" ht="12">
      <c r="A42" s="21"/>
      <c r="B42" s="21"/>
      <c r="C42" s="21"/>
      <c r="D42" s="51"/>
      <c r="E42" s="21"/>
      <c r="F42" s="21"/>
      <c r="G42" s="21"/>
      <c r="H42" s="21"/>
      <c r="I42" s="51"/>
      <c r="J42" s="50"/>
      <c r="K42" s="21"/>
      <c r="L42" s="21"/>
      <c r="M42" s="21"/>
      <c r="N42" s="51"/>
      <c r="O42" s="50"/>
      <c r="P42" s="50"/>
      <c r="Q42" s="50"/>
      <c r="R42" s="50"/>
      <c r="S42" s="51"/>
      <c r="T42" s="50"/>
      <c r="U42" s="50"/>
      <c r="V42" s="50"/>
      <c r="W42" s="50"/>
      <c r="X42" s="51"/>
      <c r="Y42" s="50"/>
      <c r="Z42" s="50"/>
      <c r="AA42" s="50"/>
      <c r="AB42" s="50"/>
      <c r="AC42" s="51"/>
      <c r="AD42" s="50"/>
      <c r="AE42" s="50"/>
      <c r="AF42" s="50"/>
      <c r="AG42" s="50"/>
      <c r="AH42" s="51"/>
      <c r="AI42" s="50"/>
      <c r="AJ42" s="50"/>
      <c r="AK42" s="50"/>
      <c r="AL42" s="50"/>
      <c r="AM42" s="51"/>
      <c r="AN42" s="51"/>
      <c r="AO42" s="52"/>
      <c r="AP42" s="52"/>
      <c r="AQ42" s="52"/>
      <c r="AR42" s="50"/>
      <c r="AS42" s="52"/>
      <c r="AT42" s="52"/>
      <c r="AU42" s="52"/>
      <c r="AV42" s="52"/>
      <c r="AW42" s="52"/>
      <c r="AX42" s="52"/>
      <c r="AY42" s="52"/>
      <c r="AZ42" s="53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</row>
    <row r="43" spans="1:63" ht="12">
      <c r="A43" s="21"/>
      <c r="B43" s="21"/>
      <c r="C43" s="21"/>
      <c r="D43" s="51"/>
      <c r="E43" s="21"/>
      <c r="F43" s="21"/>
      <c r="G43" s="21"/>
      <c r="H43" s="21"/>
      <c r="I43" s="51"/>
      <c r="J43" s="50"/>
      <c r="K43" s="21"/>
      <c r="L43" s="21"/>
      <c r="M43" s="21"/>
      <c r="N43" s="51"/>
      <c r="O43" s="50"/>
      <c r="P43" s="50"/>
      <c r="Q43" s="50"/>
      <c r="R43" s="50"/>
      <c r="S43" s="51"/>
      <c r="T43" s="50"/>
      <c r="U43" s="50"/>
      <c r="V43" s="50"/>
      <c r="W43" s="50"/>
      <c r="X43" s="51"/>
      <c r="Y43" s="50"/>
      <c r="Z43" s="50"/>
      <c r="AA43" s="50"/>
      <c r="AB43" s="50"/>
      <c r="AC43" s="51"/>
      <c r="AD43" s="50"/>
      <c r="AE43" s="50"/>
      <c r="AF43" s="50"/>
      <c r="AG43" s="50"/>
      <c r="AH43" s="51"/>
      <c r="AI43" s="50"/>
      <c r="AJ43" s="50"/>
      <c r="AK43" s="50"/>
      <c r="AL43" s="50"/>
      <c r="AM43" s="51"/>
      <c r="AN43" s="51"/>
      <c r="AO43" s="52"/>
      <c r="AP43" s="52"/>
      <c r="AQ43" s="52"/>
      <c r="AR43" s="50"/>
      <c r="AS43" s="52"/>
      <c r="AT43" s="52"/>
      <c r="AU43" s="52"/>
      <c r="AV43" s="52"/>
      <c r="AW43" s="52"/>
      <c r="AX43" s="52"/>
      <c r="AY43" s="52"/>
      <c r="AZ43" s="53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</row>
    <row r="44" spans="1:63" ht="12">
      <c r="A44" s="21"/>
      <c r="B44" s="21"/>
      <c r="C44" s="21"/>
      <c r="D44" s="50"/>
      <c r="E44" s="21"/>
      <c r="F44" s="21"/>
      <c r="G44" s="21"/>
      <c r="H44" s="21"/>
      <c r="I44" s="50"/>
      <c r="J44" s="50"/>
      <c r="K44" s="21"/>
      <c r="L44" s="21"/>
      <c r="M44" s="21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2"/>
      <c r="AP44" s="52"/>
      <c r="AQ44" s="52"/>
      <c r="AR44" s="50"/>
      <c r="AS44" s="52"/>
      <c r="AT44" s="52"/>
      <c r="AU44" s="52"/>
      <c r="AV44" s="52"/>
      <c r="AW44" s="52"/>
      <c r="AX44" s="52"/>
      <c r="AY44" s="52"/>
      <c r="AZ44" s="53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</row>
    <row r="45" spans="1:63" ht="12">
      <c r="A45" s="21"/>
      <c r="B45" s="21"/>
      <c r="C45" s="21"/>
      <c r="D45" s="50"/>
      <c r="E45" s="21"/>
      <c r="F45" s="21"/>
      <c r="G45" s="21"/>
      <c r="H45" s="21"/>
      <c r="I45" s="50"/>
      <c r="J45" s="50"/>
      <c r="K45" s="21"/>
      <c r="L45" s="21"/>
      <c r="M45" s="21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2"/>
      <c r="AP45" s="52"/>
      <c r="AQ45" s="52"/>
      <c r="AR45" s="50"/>
      <c r="AS45" s="52"/>
      <c r="AT45" s="52"/>
      <c r="AU45" s="52"/>
      <c r="AV45" s="52"/>
      <c r="AW45" s="52"/>
      <c r="AX45" s="52"/>
      <c r="AY45" s="52"/>
      <c r="AZ45" s="53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</row>
    <row r="46" spans="1:63" ht="12">
      <c r="A46" s="21"/>
      <c r="B46" s="21"/>
      <c r="C46" s="21"/>
      <c r="D46" s="54"/>
      <c r="E46" s="21"/>
      <c r="F46" s="21"/>
      <c r="G46" s="21"/>
      <c r="H46" s="21"/>
      <c r="I46" s="54"/>
      <c r="J46" s="54"/>
      <c r="K46" s="21"/>
      <c r="L46" s="21"/>
      <c r="M46" s="21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  <c r="AP46" s="55"/>
      <c r="AQ46" s="55"/>
      <c r="AR46" s="54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</row>
    <row r="47" spans="1:63" ht="12">
      <c r="A47" s="13"/>
      <c r="B47" s="13"/>
      <c r="C47" s="13"/>
      <c r="D47" s="56"/>
      <c r="E47" s="13"/>
      <c r="F47" s="13"/>
      <c r="G47" s="13"/>
      <c r="H47" s="13"/>
      <c r="I47" s="56"/>
      <c r="J47" s="56"/>
      <c r="K47" s="13"/>
      <c r="L47" s="13"/>
      <c r="M47" s="13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7"/>
      <c r="AP47" s="57"/>
      <c r="AQ47" s="57"/>
      <c r="AR47" s="56"/>
      <c r="AS47" s="57"/>
      <c r="AT47" s="57"/>
      <c r="AU47" s="14"/>
      <c r="AV47" s="14"/>
      <c r="AW47" s="14"/>
      <c r="AX47" s="14"/>
      <c r="AY47" s="58"/>
      <c r="AZ47" s="58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</row>
    <row r="48" spans="1:63" ht="12">
      <c r="A48" s="21"/>
      <c r="B48" s="21"/>
      <c r="C48" s="21"/>
      <c r="D48" s="14"/>
      <c r="E48" s="21"/>
      <c r="F48" s="21"/>
      <c r="G48" s="21"/>
      <c r="H48" s="21"/>
      <c r="I48" s="14"/>
      <c r="J48" s="14"/>
      <c r="K48" s="21"/>
      <c r="L48" s="21"/>
      <c r="M48" s="21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57"/>
      <c r="AP48" s="57"/>
      <c r="AQ48" s="14"/>
      <c r="AR48" s="14"/>
      <c r="AS48" s="14"/>
      <c r="AT48" s="57"/>
      <c r="AU48" s="22"/>
      <c r="AV48" s="22"/>
      <c r="AW48" s="22"/>
      <c r="AX48" s="22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ht="12">
      <c r="A49" s="21"/>
      <c r="B49" s="21"/>
      <c r="C49" s="21"/>
      <c r="D49" s="14"/>
      <c r="E49" s="21"/>
      <c r="F49" s="21"/>
      <c r="G49" s="21"/>
      <c r="H49" s="21"/>
      <c r="I49" s="14"/>
      <c r="J49" s="14"/>
      <c r="K49" s="21"/>
      <c r="L49" s="21"/>
      <c r="M49" s="21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22"/>
      <c r="AP49" s="22"/>
      <c r="AQ49" s="22"/>
      <c r="AR49" s="14"/>
      <c r="AS49" s="22"/>
      <c r="AT49" s="22"/>
      <c r="AU49" s="22"/>
      <c r="AV49" s="22"/>
      <c r="AW49" s="22"/>
      <c r="AX49" s="22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3" ht="12">
      <c r="A50" s="21"/>
      <c r="B50" s="21"/>
      <c r="C50" s="21"/>
      <c r="D50" s="14"/>
      <c r="E50" s="21"/>
      <c r="F50" s="21"/>
      <c r="G50" s="21"/>
      <c r="H50" s="21"/>
      <c r="I50" s="14"/>
      <c r="J50" s="14"/>
      <c r="K50" s="21"/>
      <c r="L50" s="21"/>
      <c r="M50" s="21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2"/>
      <c r="AP50" s="22"/>
      <c r="AQ50" s="22"/>
      <c r="AR50" s="14"/>
      <c r="AS50" s="22"/>
      <c r="AT50" s="22"/>
      <c r="AU50" s="22"/>
      <c r="AV50" s="22"/>
      <c r="AW50" s="22"/>
      <c r="AX50" s="22"/>
      <c r="AY50" s="59"/>
      <c r="AZ50" s="59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</row>
    <row r="51" spans="1:63" ht="12">
      <c r="A51" s="21"/>
      <c r="B51" s="21"/>
      <c r="C51" s="21"/>
      <c r="D51" s="14"/>
      <c r="E51" s="21"/>
      <c r="F51" s="21"/>
      <c r="G51" s="21"/>
      <c r="H51" s="21"/>
      <c r="I51" s="14"/>
      <c r="J51" s="14"/>
      <c r="K51" s="21"/>
      <c r="L51" s="21"/>
      <c r="M51" s="21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2"/>
      <c r="AP51" s="22"/>
      <c r="AQ51" s="22"/>
      <c r="AR51" s="14"/>
      <c r="AS51" s="22"/>
      <c r="AT51" s="22"/>
      <c r="AU51" s="22"/>
      <c r="AV51" s="22"/>
      <c r="AW51" s="22"/>
      <c r="AX51" s="22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</row>
    <row r="52" spans="1:63" ht="12">
      <c r="A52" s="21"/>
      <c r="B52" s="21"/>
      <c r="C52" s="21"/>
      <c r="D52" s="14"/>
      <c r="E52" s="21"/>
      <c r="F52" s="21"/>
      <c r="G52" s="21"/>
      <c r="H52" s="21"/>
      <c r="I52" s="14"/>
      <c r="J52" s="14"/>
      <c r="K52" s="21"/>
      <c r="L52" s="21"/>
      <c r="M52" s="21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2"/>
      <c r="AP52" s="22"/>
      <c r="AQ52" s="22"/>
      <c r="AR52" s="14"/>
      <c r="AS52" s="22"/>
      <c r="AT52" s="22"/>
      <c r="AU52" s="22"/>
      <c r="AV52" s="22"/>
      <c r="AW52" s="22"/>
      <c r="AX52" s="22"/>
      <c r="AY52" s="59"/>
      <c r="AZ52" s="59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</row>
    <row r="53" spans="1:63" ht="12">
      <c r="A53" s="21"/>
      <c r="B53" s="21"/>
      <c r="C53" s="21"/>
      <c r="D53" s="60"/>
      <c r="E53" s="21"/>
      <c r="F53" s="21"/>
      <c r="G53" s="21"/>
      <c r="H53" s="21"/>
      <c r="I53" s="60"/>
      <c r="J53" s="60"/>
      <c r="K53" s="21"/>
      <c r="L53" s="21"/>
      <c r="M53" s="21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22"/>
      <c r="BD53" s="22"/>
      <c r="BE53" s="22"/>
      <c r="BF53" s="22"/>
      <c r="BG53" s="22"/>
      <c r="BH53" s="22"/>
      <c r="BI53" s="22"/>
      <c r="BJ53" s="22"/>
      <c r="BK53" s="22"/>
    </row>
    <row r="54" spans="1:63" ht="12">
      <c r="A54" s="21"/>
      <c r="B54" s="21"/>
      <c r="C54" s="21"/>
      <c r="D54" s="14"/>
      <c r="E54" s="21"/>
      <c r="F54" s="21"/>
      <c r="G54" s="21"/>
      <c r="H54" s="21"/>
      <c r="I54" s="14"/>
      <c r="J54" s="14"/>
      <c r="K54" s="21"/>
      <c r="L54" s="21"/>
      <c r="M54" s="21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2"/>
      <c r="AP54" s="22"/>
      <c r="AQ54" s="22"/>
      <c r="AR54" s="14"/>
      <c r="AS54" s="22"/>
      <c r="AT54" s="22"/>
      <c r="AU54" s="22"/>
      <c r="AV54" s="22"/>
      <c r="AW54" s="22"/>
      <c r="AX54" s="22"/>
      <c r="AY54" s="59"/>
      <c r="AZ54" s="59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</row>
    <row r="55" spans="1:63" ht="12">
      <c r="A55" s="21"/>
      <c r="B55" s="21"/>
      <c r="C55" s="21"/>
      <c r="D55" s="14"/>
      <c r="E55" s="21"/>
      <c r="F55" s="21"/>
      <c r="G55" s="21"/>
      <c r="H55" s="21"/>
      <c r="I55" s="14"/>
      <c r="J55" s="14"/>
      <c r="K55" s="21"/>
      <c r="L55" s="21"/>
      <c r="M55" s="21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22"/>
      <c r="AP55" s="22"/>
      <c r="AQ55" s="22"/>
      <c r="AR55" s="14"/>
      <c r="AS55" s="22"/>
      <c r="AT55" s="22"/>
      <c r="AU55" s="22"/>
      <c r="AV55" s="22"/>
      <c r="AW55" s="22"/>
      <c r="AX55" s="22"/>
      <c r="AY55" s="59"/>
      <c r="AZ55" s="59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</row>
    <row r="56" spans="1:63" ht="12">
      <c r="A56" s="21"/>
      <c r="B56" s="21"/>
      <c r="C56" s="21"/>
      <c r="D56" s="14"/>
      <c r="E56" s="21"/>
      <c r="F56" s="21"/>
      <c r="G56" s="21"/>
      <c r="H56" s="21"/>
      <c r="I56" s="14"/>
      <c r="J56" s="14"/>
      <c r="K56" s="21"/>
      <c r="L56" s="21"/>
      <c r="M56" s="21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2"/>
      <c r="AP56" s="22"/>
      <c r="AQ56" s="22"/>
      <c r="AR56" s="14"/>
      <c r="AS56" s="22"/>
      <c r="AT56" s="22"/>
      <c r="AU56" s="22"/>
      <c r="AV56" s="22"/>
      <c r="AW56" s="22"/>
      <c r="AX56" s="22"/>
      <c r="AY56" s="59"/>
      <c r="AZ56" s="59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</row>
    <row r="57" spans="1:63" ht="12">
      <c r="A57" s="21"/>
      <c r="B57" s="21"/>
      <c r="C57" s="21"/>
      <c r="D57" s="14"/>
      <c r="E57" s="21"/>
      <c r="F57" s="21"/>
      <c r="G57" s="21"/>
      <c r="H57" s="21"/>
      <c r="I57" s="14"/>
      <c r="J57" s="14"/>
      <c r="K57" s="21"/>
      <c r="L57" s="21"/>
      <c r="M57" s="21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2"/>
      <c r="AP57" s="22"/>
      <c r="AQ57" s="22"/>
      <c r="AR57" s="14"/>
      <c r="AS57" s="22"/>
      <c r="AT57" s="22"/>
      <c r="AU57" s="22"/>
      <c r="AV57" s="22"/>
      <c r="AW57" s="22"/>
      <c r="AX57" s="22"/>
      <c r="AY57" s="59"/>
      <c r="AZ57" s="59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</row>
    <row r="58" spans="1:63" ht="12">
      <c r="A58" s="21"/>
      <c r="B58" s="21"/>
      <c r="C58" s="21"/>
      <c r="D58" s="14"/>
      <c r="E58" s="21"/>
      <c r="F58" s="21"/>
      <c r="G58" s="21"/>
      <c r="H58" s="21"/>
      <c r="I58" s="14"/>
      <c r="J58" s="14"/>
      <c r="K58" s="21"/>
      <c r="L58" s="21"/>
      <c r="M58" s="21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2"/>
      <c r="AP58" s="22"/>
      <c r="AQ58" s="22"/>
      <c r="AR58" s="14"/>
      <c r="AS58" s="22"/>
      <c r="AT58" s="22"/>
      <c r="AU58" s="22"/>
      <c r="AV58" s="22"/>
      <c r="AW58" s="22"/>
      <c r="AX58" s="22"/>
      <c r="AY58" s="59"/>
      <c r="AZ58" s="59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</row>
    <row r="59" spans="1:63" ht="12">
      <c r="A59" s="21"/>
      <c r="B59" s="21"/>
      <c r="C59" s="21"/>
      <c r="D59" s="14"/>
      <c r="E59" s="21"/>
      <c r="F59" s="21"/>
      <c r="G59" s="21"/>
      <c r="H59" s="21"/>
      <c r="I59" s="14"/>
      <c r="J59" s="14"/>
      <c r="K59" s="21"/>
      <c r="L59" s="21"/>
      <c r="M59" s="21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2"/>
      <c r="AP59" s="22"/>
      <c r="AQ59" s="22"/>
      <c r="AR59" s="14"/>
      <c r="AS59" s="22"/>
      <c r="AT59" s="22"/>
      <c r="AU59" s="22"/>
      <c r="AV59" s="22"/>
      <c r="AW59" s="22"/>
      <c r="AX59" s="22"/>
      <c r="AY59" s="59"/>
      <c r="AZ59" s="59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</row>
    <row r="60" spans="1:63" ht="12">
      <c r="A60" s="21"/>
      <c r="B60" s="21"/>
      <c r="C60" s="21"/>
      <c r="D60" s="14"/>
      <c r="E60" s="21"/>
      <c r="F60" s="21"/>
      <c r="G60" s="21"/>
      <c r="H60" s="21"/>
      <c r="I60" s="14"/>
      <c r="J60" s="14"/>
      <c r="K60" s="21"/>
      <c r="L60" s="21"/>
      <c r="M60" s="21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2"/>
      <c r="AP60" s="22"/>
      <c r="AQ60" s="22"/>
      <c r="AR60" s="14"/>
      <c r="AS60" s="22"/>
      <c r="AT60" s="22"/>
      <c r="AU60" s="22"/>
      <c r="AV60" s="22"/>
      <c r="AW60" s="22"/>
      <c r="AX60" s="22"/>
      <c r="AY60" s="59"/>
      <c r="AZ60" s="59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</row>
    <row r="61" spans="1:63" ht="12">
      <c r="A61" s="21"/>
      <c r="B61" s="21"/>
      <c r="C61" s="21"/>
      <c r="D61" s="14"/>
      <c r="E61" s="21"/>
      <c r="F61" s="21"/>
      <c r="G61" s="21"/>
      <c r="H61" s="21"/>
      <c r="I61" s="14"/>
      <c r="J61" s="14"/>
      <c r="K61" s="21"/>
      <c r="L61" s="21"/>
      <c r="M61" s="21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2"/>
      <c r="AP61" s="22"/>
      <c r="AQ61" s="22"/>
      <c r="AR61" s="14"/>
      <c r="AS61" s="22"/>
      <c r="AT61" s="22"/>
      <c r="AU61" s="22"/>
      <c r="AV61" s="22"/>
      <c r="AW61" s="22"/>
      <c r="AX61" s="22"/>
      <c r="AY61" s="59"/>
      <c r="AZ61" s="59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</row>
    <row r="62" spans="1:63" ht="12">
      <c r="A62" s="21"/>
      <c r="B62" s="21"/>
      <c r="C62" s="21"/>
      <c r="D62" s="14"/>
      <c r="E62" s="21"/>
      <c r="F62" s="21"/>
      <c r="G62" s="21"/>
      <c r="H62" s="21"/>
      <c r="I62" s="14"/>
      <c r="J62" s="14"/>
      <c r="K62" s="21"/>
      <c r="L62" s="21"/>
      <c r="M62" s="21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2"/>
      <c r="AP62" s="22"/>
      <c r="AQ62" s="22"/>
      <c r="AR62" s="14"/>
      <c r="AS62" s="22"/>
      <c r="AT62" s="22"/>
      <c r="AU62" s="22"/>
      <c r="AV62" s="22"/>
      <c r="AW62" s="22"/>
      <c r="AX62" s="22"/>
      <c r="AY62" s="59"/>
      <c r="AZ62" s="59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</row>
    <row r="63" spans="1:63" ht="12">
      <c r="A63" s="21"/>
      <c r="B63" s="21"/>
      <c r="C63" s="21"/>
      <c r="D63" s="14"/>
      <c r="E63" s="21"/>
      <c r="F63" s="21"/>
      <c r="G63" s="21"/>
      <c r="H63" s="21"/>
      <c r="I63" s="14"/>
      <c r="J63" s="14"/>
      <c r="K63" s="21"/>
      <c r="L63" s="21"/>
      <c r="M63" s="21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22"/>
      <c r="AP63" s="22"/>
      <c r="AQ63" s="22"/>
      <c r="AR63" s="14"/>
      <c r="AS63" s="22"/>
      <c r="AT63" s="22"/>
      <c r="AU63" s="22"/>
      <c r="AV63" s="22"/>
      <c r="AW63" s="22"/>
      <c r="AX63" s="22"/>
      <c r="AY63" s="59"/>
      <c r="AZ63" s="59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</row>
    <row r="64" spans="1:63" ht="12">
      <c r="A64" s="21"/>
      <c r="B64" s="21"/>
      <c r="C64" s="21"/>
      <c r="D64" s="14"/>
      <c r="E64" s="21"/>
      <c r="F64" s="21"/>
      <c r="G64" s="21"/>
      <c r="H64" s="21"/>
      <c r="I64" s="14"/>
      <c r="J64" s="14"/>
      <c r="K64" s="21"/>
      <c r="L64" s="21"/>
      <c r="M64" s="21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22"/>
      <c r="AQ64" s="22"/>
      <c r="AR64" s="14"/>
      <c r="AS64" s="22"/>
      <c r="AT64" s="22"/>
      <c r="AU64" s="22"/>
      <c r="AV64" s="22"/>
      <c r="AW64" s="22"/>
      <c r="AX64" s="22"/>
      <c r="AY64" s="59"/>
      <c r="AZ64" s="59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</row>
    <row r="65" spans="1:63" ht="12">
      <c r="A65" s="21"/>
      <c r="B65" s="21"/>
      <c r="C65" s="21"/>
      <c r="D65" s="14"/>
      <c r="E65" s="21"/>
      <c r="F65" s="21"/>
      <c r="G65" s="21"/>
      <c r="H65" s="21"/>
      <c r="I65" s="14"/>
      <c r="J65" s="14"/>
      <c r="K65" s="21"/>
      <c r="L65" s="21"/>
      <c r="M65" s="21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22"/>
      <c r="AP65" s="22"/>
      <c r="AQ65" s="22"/>
      <c r="AR65" s="14"/>
      <c r="AS65" s="22"/>
      <c r="AT65" s="22"/>
      <c r="AU65" s="22"/>
      <c r="AV65" s="22"/>
      <c r="AW65" s="22"/>
      <c r="AX65" s="22"/>
      <c r="AY65" s="59"/>
      <c r="AZ65" s="59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</row>
    <row r="66" spans="1:63" ht="12">
      <c r="A66" s="21"/>
      <c r="B66" s="21"/>
      <c r="C66" s="21"/>
      <c r="D66" s="14"/>
      <c r="E66" s="21"/>
      <c r="F66" s="21"/>
      <c r="G66" s="21"/>
      <c r="H66" s="21"/>
      <c r="I66" s="14"/>
      <c r="J66" s="14"/>
      <c r="K66" s="21"/>
      <c r="L66" s="21"/>
      <c r="M66" s="21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2"/>
      <c r="AP66" s="22"/>
      <c r="AQ66" s="22"/>
      <c r="AR66" s="14"/>
      <c r="AS66" s="22"/>
      <c r="AT66" s="22"/>
      <c r="AU66" s="22"/>
      <c r="AV66" s="22"/>
      <c r="AW66" s="22"/>
      <c r="AX66" s="22"/>
      <c r="AY66" s="59"/>
      <c r="AZ66" s="59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</row>
    <row r="67" spans="1:63" ht="12" hidden="1">
      <c r="A67" s="21"/>
      <c r="B67" s="21"/>
      <c r="C67" s="21"/>
      <c r="D67" s="14"/>
      <c r="E67" s="21"/>
      <c r="F67" s="21"/>
      <c r="G67" s="21"/>
      <c r="H67" s="21"/>
      <c r="I67" s="14"/>
      <c r="J67" s="14"/>
      <c r="K67" s="21"/>
      <c r="L67" s="21"/>
      <c r="M67" s="21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22"/>
      <c r="AP67" s="22"/>
      <c r="AQ67" s="22"/>
      <c r="AR67" s="14"/>
      <c r="AS67" s="22"/>
      <c r="AT67" s="22"/>
      <c r="AU67" s="22"/>
      <c r="AV67" s="22"/>
      <c r="AW67" s="22"/>
      <c r="AX67" s="22"/>
      <c r="AY67" s="59"/>
      <c r="AZ67" s="59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</row>
    <row r="68" spans="1:63" ht="16.5" customHeight="1">
      <c r="A68" s="21"/>
      <c r="B68" s="21"/>
      <c r="C68" s="21"/>
      <c r="D68" s="14"/>
      <c r="E68" s="21"/>
      <c r="F68" s="21"/>
      <c r="G68" s="21"/>
      <c r="H68" s="21"/>
      <c r="I68" s="14"/>
      <c r="J68" s="14"/>
      <c r="K68" s="21"/>
      <c r="L68" s="21"/>
      <c r="M68" s="21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22"/>
      <c r="AP68" s="22"/>
      <c r="AQ68" s="22"/>
      <c r="AR68" s="14"/>
      <c r="AS68" s="22"/>
      <c r="AT68" s="22"/>
      <c r="AU68" s="22"/>
      <c r="AV68" s="22"/>
      <c r="AW68" s="22"/>
      <c r="AX68" s="22"/>
      <c r="AY68" s="59"/>
      <c r="AZ68" s="59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</row>
    <row r="69" spans="1:64" s="20" customFormat="1" ht="12">
      <c r="A69" s="21"/>
      <c r="B69" s="21"/>
      <c r="C69" s="21"/>
      <c r="D69" s="14"/>
      <c r="E69" s="21"/>
      <c r="F69" s="21"/>
      <c r="G69" s="21"/>
      <c r="H69" s="21"/>
      <c r="I69" s="14"/>
      <c r="J69" s="14"/>
      <c r="K69" s="21"/>
      <c r="L69" s="21"/>
      <c r="M69" s="21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22"/>
      <c r="AP69" s="22"/>
      <c r="AQ69" s="22"/>
      <c r="AR69" s="14"/>
      <c r="AS69" s="22"/>
      <c r="AT69" s="22"/>
      <c r="AU69" s="22"/>
      <c r="AV69" s="22"/>
      <c r="AW69" s="22"/>
      <c r="AX69" s="22"/>
      <c r="AY69" s="59"/>
      <c r="AZ69" s="59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4"/>
    </row>
    <row r="70" ht="12" hidden="1"/>
    <row r="71" spans="1:63" ht="12" hidden="1">
      <c r="A71" s="61"/>
      <c r="B71" s="61"/>
      <c r="C71" s="61"/>
      <c r="D71" s="62"/>
      <c r="E71" s="61"/>
      <c r="F71" s="61"/>
      <c r="G71" s="61"/>
      <c r="H71" s="61"/>
      <c r="I71" s="62"/>
      <c r="J71" s="62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3"/>
      <c r="AP71" s="63"/>
      <c r="AQ71" s="63"/>
      <c r="AR71" s="62"/>
      <c r="AS71" s="63"/>
      <c r="AT71" s="63"/>
      <c r="AU71" s="63"/>
      <c r="AV71" s="63"/>
      <c r="AW71" s="63"/>
      <c r="AX71" s="63"/>
      <c r="AY71" s="64"/>
      <c r="AZ71" s="64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</row>
    <row r="72" spans="1:63" ht="12">
      <c r="A72" s="61"/>
      <c r="B72" s="61"/>
      <c r="C72" s="61"/>
      <c r="D72" s="62"/>
      <c r="E72" s="61"/>
      <c r="F72" s="61"/>
      <c r="G72" s="61"/>
      <c r="H72" s="61"/>
      <c r="I72" s="62"/>
      <c r="J72" s="62"/>
      <c r="K72" s="61"/>
      <c r="L72" s="61"/>
      <c r="M72" s="61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3"/>
      <c r="AP72" s="63"/>
      <c r="AQ72" s="63"/>
      <c r="AR72" s="62"/>
      <c r="AS72" s="63"/>
      <c r="AT72" s="63"/>
      <c r="AU72" s="63"/>
      <c r="AV72" s="63"/>
      <c r="AW72" s="63"/>
      <c r="AX72" s="63"/>
      <c r="AY72" s="64"/>
      <c r="AZ72" s="64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</row>
    <row r="73" spans="1:64" s="68" customFormat="1" ht="12">
      <c r="A73" s="12"/>
      <c r="B73" s="12"/>
      <c r="C73" s="12"/>
      <c r="D73" s="65"/>
      <c r="E73" s="12"/>
      <c r="F73" s="12"/>
      <c r="G73" s="12"/>
      <c r="H73" s="12"/>
      <c r="I73" s="65"/>
      <c r="J73" s="65"/>
      <c r="K73" s="12"/>
      <c r="L73" s="12"/>
      <c r="M73" s="12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6"/>
      <c r="AP73" s="66"/>
      <c r="AQ73" s="66"/>
      <c r="AR73" s="65"/>
      <c r="AS73" s="66"/>
      <c r="AT73" s="66"/>
      <c r="AU73" s="11"/>
      <c r="AV73" s="66"/>
      <c r="AW73" s="66"/>
      <c r="AX73" s="66"/>
      <c r="AY73" s="30"/>
      <c r="AZ73" s="67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12"/>
    </row>
    <row r="74" spans="1:64" s="68" customFormat="1" ht="12">
      <c r="A74" s="12"/>
      <c r="B74" s="12"/>
      <c r="C74" s="12"/>
      <c r="D74" s="65"/>
      <c r="E74" s="12"/>
      <c r="F74" s="12"/>
      <c r="G74" s="12"/>
      <c r="H74" s="12"/>
      <c r="I74" s="65"/>
      <c r="J74" s="65"/>
      <c r="K74" s="12"/>
      <c r="L74" s="12"/>
      <c r="M74" s="12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6"/>
      <c r="AP74" s="66"/>
      <c r="AQ74" s="66"/>
      <c r="AR74" s="65"/>
      <c r="AS74" s="66"/>
      <c r="AT74" s="66"/>
      <c r="AU74" s="11"/>
      <c r="AV74" s="66"/>
      <c r="AW74" s="66"/>
      <c r="AX74" s="66"/>
      <c r="AY74" s="30"/>
      <c r="AZ74" s="67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12"/>
    </row>
    <row r="75" spans="1:64" s="68" customFormat="1" ht="12">
      <c r="A75" s="12"/>
      <c r="B75" s="12"/>
      <c r="C75" s="12"/>
      <c r="D75" s="65"/>
      <c r="E75" s="12"/>
      <c r="F75" s="12"/>
      <c r="G75" s="12"/>
      <c r="H75" s="12"/>
      <c r="I75" s="65"/>
      <c r="J75" s="65"/>
      <c r="K75" s="12"/>
      <c r="L75" s="12"/>
      <c r="M75" s="12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6"/>
      <c r="AP75" s="66"/>
      <c r="AQ75" s="66"/>
      <c r="AR75" s="65"/>
      <c r="AS75" s="66"/>
      <c r="AT75" s="66"/>
      <c r="AU75" s="11"/>
      <c r="AV75" s="66"/>
      <c r="AW75" s="66"/>
      <c r="AX75" s="66"/>
      <c r="AY75" s="30"/>
      <c r="AZ75" s="67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12"/>
    </row>
    <row r="76" spans="1:64" s="68" customFormat="1" ht="12">
      <c r="A76" s="12"/>
      <c r="B76" s="12"/>
      <c r="C76" s="12"/>
      <c r="D76" s="65"/>
      <c r="E76" s="12"/>
      <c r="F76" s="12"/>
      <c r="G76" s="12"/>
      <c r="H76" s="12"/>
      <c r="I76" s="65"/>
      <c r="J76" s="65"/>
      <c r="K76" s="12"/>
      <c r="L76" s="12"/>
      <c r="M76" s="12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6"/>
      <c r="AP76" s="66"/>
      <c r="AQ76" s="66"/>
      <c r="AR76" s="65"/>
      <c r="AS76" s="66"/>
      <c r="AT76" s="66"/>
      <c r="AU76" s="11"/>
      <c r="AV76" s="66"/>
      <c r="AW76" s="66"/>
      <c r="AX76" s="66"/>
      <c r="AY76" s="30"/>
      <c r="AZ76" s="67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12"/>
    </row>
    <row r="77" spans="1:64" s="68" customFormat="1" ht="12">
      <c r="A77" s="12"/>
      <c r="B77" s="12"/>
      <c r="C77" s="12"/>
      <c r="D77" s="65"/>
      <c r="E77" s="12"/>
      <c r="F77" s="12"/>
      <c r="G77" s="12"/>
      <c r="H77" s="12"/>
      <c r="I77" s="65"/>
      <c r="J77" s="65"/>
      <c r="K77" s="12"/>
      <c r="L77" s="12"/>
      <c r="M77" s="12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6"/>
      <c r="AP77" s="66"/>
      <c r="AQ77" s="66"/>
      <c r="AR77" s="65"/>
      <c r="AS77" s="66"/>
      <c r="AT77" s="66"/>
      <c r="AU77" s="11"/>
      <c r="AV77" s="66"/>
      <c r="AW77" s="66"/>
      <c r="AX77" s="66"/>
      <c r="AY77" s="30"/>
      <c r="AZ77" s="67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12"/>
    </row>
    <row r="78" spans="1:64" s="68" customFormat="1" ht="12">
      <c r="A78" s="12"/>
      <c r="B78" s="12"/>
      <c r="C78" s="12"/>
      <c r="D78" s="65"/>
      <c r="E78" s="12"/>
      <c r="F78" s="12"/>
      <c r="G78" s="12"/>
      <c r="H78" s="12"/>
      <c r="I78" s="65"/>
      <c r="J78" s="65"/>
      <c r="K78" s="12"/>
      <c r="L78" s="12"/>
      <c r="M78" s="12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6"/>
      <c r="AP78" s="66"/>
      <c r="AQ78" s="66"/>
      <c r="AR78" s="65"/>
      <c r="AS78" s="66"/>
      <c r="AT78" s="66"/>
      <c r="AU78" s="11"/>
      <c r="AV78" s="66"/>
      <c r="AW78" s="66"/>
      <c r="AX78" s="66"/>
      <c r="AY78" s="30"/>
      <c r="AZ78" s="67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12"/>
    </row>
    <row r="79" spans="1:64" s="68" customFormat="1" ht="12">
      <c r="A79" s="12"/>
      <c r="B79" s="12"/>
      <c r="C79" s="12"/>
      <c r="D79" s="65"/>
      <c r="E79" s="12"/>
      <c r="F79" s="12"/>
      <c r="G79" s="12"/>
      <c r="H79" s="12"/>
      <c r="I79" s="65"/>
      <c r="J79" s="65"/>
      <c r="K79" s="12"/>
      <c r="L79" s="12"/>
      <c r="M79" s="12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6"/>
      <c r="AP79" s="66"/>
      <c r="AQ79" s="66"/>
      <c r="AR79" s="65"/>
      <c r="AS79" s="66"/>
      <c r="AT79" s="66"/>
      <c r="AU79" s="11"/>
      <c r="AV79" s="66"/>
      <c r="AW79" s="66"/>
      <c r="AX79" s="66"/>
      <c r="AY79" s="30"/>
      <c r="AZ79" s="67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12"/>
    </row>
    <row r="80" spans="1:64" s="68" customFormat="1" ht="12">
      <c r="A80" s="12"/>
      <c r="B80" s="12"/>
      <c r="C80" s="12"/>
      <c r="D80" s="65"/>
      <c r="E80" s="12"/>
      <c r="F80" s="12"/>
      <c r="G80" s="12"/>
      <c r="H80" s="12"/>
      <c r="I80" s="65"/>
      <c r="J80" s="65"/>
      <c r="K80" s="12"/>
      <c r="L80" s="12"/>
      <c r="M80" s="12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6"/>
      <c r="AP80" s="66"/>
      <c r="AQ80" s="66"/>
      <c r="AR80" s="65"/>
      <c r="AS80" s="66"/>
      <c r="AT80" s="66"/>
      <c r="AU80" s="11"/>
      <c r="AV80" s="66"/>
      <c r="AW80" s="66"/>
      <c r="AX80" s="66"/>
      <c r="AY80" s="30"/>
      <c r="AZ80" s="67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12"/>
    </row>
    <row r="81" spans="1:63" ht="12">
      <c r="A81" s="12"/>
      <c r="B81" s="12"/>
      <c r="C81" s="12"/>
      <c r="D81" s="65"/>
      <c r="E81" s="12"/>
      <c r="F81" s="12"/>
      <c r="G81" s="12"/>
      <c r="H81" s="12"/>
      <c r="I81" s="65"/>
      <c r="J81" s="65"/>
      <c r="K81" s="12"/>
      <c r="L81" s="12"/>
      <c r="M81" s="12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6"/>
      <c r="AP81" s="66"/>
      <c r="AQ81" s="66"/>
      <c r="AR81" s="65"/>
      <c r="AS81" s="66"/>
      <c r="AT81" s="66"/>
      <c r="AV81" s="66"/>
      <c r="AW81" s="66"/>
      <c r="AX81" s="66"/>
      <c r="AZ81" s="67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2">
      <c r="A82" s="69"/>
      <c r="B82" s="69"/>
      <c r="C82" s="69"/>
      <c r="D82" s="70"/>
      <c r="E82" s="69"/>
      <c r="F82" s="69"/>
      <c r="G82" s="69"/>
      <c r="H82" s="69"/>
      <c r="I82" s="70"/>
      <c r="J82" s="70"/>
      <c r="K82" s="69"/>
      <c r="L82" s="69"/>
      <c r="M82" s="69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1"/>
      <c r="AP82" s="71"/>
      <c r="AQ82" s="71"/>
      <c r="AR82" s="70"/>
      <c r="AS82" s="71"/>
      <c r="AT82" s="71"/>
      <c r="AU82" s="18"/>
      <c r="AV82" s="71"/>
      <c r="AW82" s="71"/>
      <c r="AX82" s="71"/>
      <c r="AY82" s="72"/>
      <c r="AZ82" s="73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</row>
    <row r="83" spans="1:63" ht="12">
      <c r="A83" s="69"/>
      <c r="B83" s="69"/>
      <c r="C83" s="69"/>
      <c r="D83" s="70"/>
      <c r="E83" s="69"/>
      <c r="F83" s="69"/>
      <c r="G83" s="69"/>
      <c r="H83" s="69"/>
      <c r="I83" s="70"/>
      <c r="J83" s="70"/>
      <c r="K83" s="69"/>
      <c r="L83" s="69"/>
      <c r="M83" s="69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1"/>
      <c r="AP83" s="71"/>
      <c r="AQ83" s="71"/>
      <c r="AR83" s="70"/>
      <c r="AS83" s="71"/>
      <c r="AT83" s="71"/>
      <c r="AU83" s="18"/>
      <c r="AV83" s="71"/>
      <c r="AW83" s="71"/>
      <c r="AX83" s="71"/>
      <c r="AY83" s="72"/>
      <c r="AZ83" s="73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</row>
    <row r="84" spans="1:63" ht="12">
      <c r="A84" s="69"/>
      <c r="B84" s="69"/>
      <c r="C84" s="69"/>
      <c r="D84" s="70"/>
      <c r="E84" s="69"/>
      <c r="F84" s="69"/>
      <c r="G84" s="69"/>
      <c r="H84" s="69"/>
      <c r="I84" s="70"/>
      <c r="J84" s="70"/>
      <c r="K84" s="69"/>
      <c r="L84" s="69"/>
      <c r="M84" s="69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1"/>
      <c r="AP84" s="71"/>
      <c r="AQ84" s="71"/>
      <c r="AR84" s="70"/>
      <c r="AS84" s="71"/>
      <c r="AT84" s="71"/>
      <c r="AU84" s="18"/>
      <c r="AV84" s="71"/>
      <c r="AW84" s="71"/>
      <c r="AX84" s="71"/>
      <c r="AY84" s="72"/>
      <c r="AZ84" s="73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</row>
    <row r="85" spans="1:63" ht="12">
      <c r="A85" s="69"/>
      <c r="B85" s="69"/>
      <c r="C85" s="69"/>
      <c r="D85" s="70"/>
      <c r="E85" s="69"/>
      <c r="F85" s="69"/>
      <c r="G85" s="69"/>
      <c r="H85" s="69"/>
      <c r="I85" s="70"/>
      <c r="J85" s="70"/>
      <c r="K85" s="69"/>
      <c r="L85" s="69"/>
      <c r="M85" s="69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1"/>
      <c r="AP85" s="71"/>
      <c r="AQ85" s="71"/>
      <c r="AR85" s="70"/>
      <c r="AS85" s="71"/>
      <c r="AT85" s="71"/>
      <c r="AU85" s="18"/>
      <c r="AV85" s="71"/>
      <c r="AW85" s="71"/>
      <c r="AX85" s="71"/>
      <c r="AY85" s="72"/>
      <c r="AZ85" s="73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</row>
    <row r="86" spans="1:63" ht="14.25" customHeight="1">
      <c r="A86" s="69"/>
      <c r="B86" s="69"/>
      <c r="C86" s="69"/>
      <c r="D86" s="70"/>
      <c r="E86" s="69"/>
      <c r="F86" s="69"/>
      <c r="G86" s="69"/>
      <c r="H86" s="69"/>
      <c r="I86" s="70"/>
      <c r="J86" s="70"/>
      <c r="K86" s="69"/>
      <c r="L86" s="69"/>
      <c r="M86" s="69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1"/>
      <c r="AP86" s="71"/>
      <c r="AQ86" s="71"/>
      <c r="AR86" s="70"/>
      <c r="AS86" s="71"/>
      <c r="AT86" s="71"/>
      <c r="AU86" s="18"/>
      <c r="AV86" s="71"/>
      <c r="AW86" s="71"/>
      <c r="AX86" s="71"/>
      <c r="AY86" s="72"/>
      <c r="AZ86" s="73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</row>
    <row r="87" spans="1:63" ht="12">
      <c r="A87" s="69"/>
      <c r="B87" s="69"/>
      <c r="C87" s="69"/>
      <c r="D87" s="70"/>
      <c r="E87" s="69"/>
      <c r="F87" s="69"/>
      <c r="G87" s="69"/>
      <c r="H87" s="69"/>
      <c r="I87" s="70"/>
      <c r="J87" s="70"/>
      <c r="K87" s="69"/>
      <c r="L87" s="69"/>
      <c r="M87" s="69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1"/>
      <c r="AP87" s="71"/>
      <c r="AQ87" s="71"/>
      <c r="AR87" s="70"/>
      <c r="AS87" s="71"/>
      <c r="AT87" s="71"/>
      <c r="AU87" s="18"/>
      <c r="AV87" s="71"/>
      <c r="AW87" s="71"/>
      <c r="AX87" s="71"/>
      <c r="AY87" s="72"/>
      <c r="AZ87" s="73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</row>
    <row r="88" spans="1:63" ht="12">
      <c r="A88" s="69"/>
      <c r="B88" s="69"/>
      <c r="C88" s="69"/>
      <c r="D88" s="70"/>
      <c r="E88" s="69"/>
      <c r="F88" s="69"/>
      <c r="G88" s="69"/>
      <c r="H88" s="69"/>
      <c r="I88" s="70"/>
      <c r="J88" s="70"/>
      <c r="K88" s="69"/>
      <c r="L88" s="69"/>
      <c r="M88" s="69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1"/>
      <c r="AP88" s="71"/>
      <c r="AQ88" s="71"/>
      <c r="AR88" s="70"/>
      <c r="AS88" s="71"/>
      <c r="AT88" s="71"/>
      <c r="AU88" s="18"/>
      <c r="AV88" s="71"/>
      <c r="AW88" s="71"/>
      <c r="AX88" s="71"/>
      <c r="AY88" s="72"/>
      <c r="AZ88" s="73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</row>
    <row r="89" spans="1:63" ht="12">
      <c r="A89" s="69"/>
      <c r="B89" s="69"/>
      <c r="C89" s="69"/>
      <c r="D89" s="70"/>
      <c r="E89" s="69"/>
      <c r="F89" s="69"/>
      <c r="G89" s="69"/>
      <c r="H89" s="69"/>
      <c r="I89" s="70"/>
      <c r="J89" s="70"/>
      <c r="K89" s="69"/>
      <c r="L89" s="69"/>
      <c r="M89" s="69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1"/>
      <c r="AP89" s="71"/>
      <c r="AQ89" s="71"/>
      <c r="AR89" s="70"/>
      <c r="AS89" s="71"/>
      <c r="AT89" s="71"/>
      <c r="AU89" s="18"/>
      <c r="AV89" s="71"/>
      <c r="AW89" s="71"/>
      <c r="AX89" s="71"/>
      <c r="AY89" s="72"/>
      <c r="AZ89" s="73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</row>
    <row r="90" spans="1:64" s="68" customFormat="1" ht="12">
      <c r="A90" s="12"/>
      <c r="B90" s="12"/>
      <c r="C90" s="12"/>
      <c r="D90" s="65"/>
      <c r="E90" s="12"/>
      <c r="F90" s="12"/>
      <c r="G90" s="12"/>
      <c r="H90" s="12"/>
      <c r="I90" s="65"/>
      <c r="J90" s="65"/>
      <c r="K90" s="12"/>
      <c r="L90" s="12"/>
      <c r="M90" s="12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6"/>
      <c r="AP90" s="66"/>
      <c r="AQ90" s="66"/>
      <c r="AR90" s="65"/>
      <c r="AS90" s="66"/>
      <c r="AT90" s="66"/>
      <c r="AU90" s="11"/>
      <c r="AV90" s="66"/>
      <c r="AW90" s="66"/>
      <c r="AX90" s="66"/>
      <c r="AY90" s="30"/>
      <c r="AZ90" s="67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12"/>
    </row>
    <row r="91" spans="1:64" s="68" customFormat="1" ht="12">
      <c r="A91" s="12"/>
      <c r="B91" s="12"/>
      <c r="C91" s="12"/>
      <c r="D91" s="65"/>
      <c r="E91" s="12"/>
      <c r="F91" s="12"/>
      <c r="G91" s="12"/>
      <c r="H91" s="12"/>
      <c r="I91" s="65"/>
      <c r="J91" s="65"/>
      <c r="K91" s="12"/>
      <c r="L91" s="12"/>
      <c r="M91" s="12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6"/>
      <c r="AP91" s="66"/>
      <c r="AQ91" s="66"/>
      <c r="AR91" s="65"/>
      <c r="AS91" s="66"/>
      <c r="AT91" s="66"/>
      <c r="AU91" s="11"/>
      <c r="AV91" s="66"/>
      <c r="AW91" s="66"/>
      <c r="AX91" s="66"/>
      <c r="AY91" s="30"/>
      <c r="AZ91" s="67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12"/>
    </row>
    <row r="92" spans="1:64" s="68" customFormat="1" ht="12">
      <c r="A92" s="12"/>
      <c r="B92" s="12"/>
      <c r="C92" s="12"/>
      <c r="D92" s="65"/>
      <c r="E92" s="12"/>
      <c r="F92" s="12"/>
      <c r="G92" s="12"/>
      <c r="H92" s="12"/>
      <c r="I92" s="65"/>
      <c r="J92" s="65"/>
      <c r="K92" s="12"/>
      <c r="L92" s="12"/>
      <c r="M92" s="12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6"/>
      <c r="AP92" s="66"/>
      <c r="AQ92" s="66"/>
      <c r="AR92" s="65"/>
      <c r="AS92" s="66"/>
      <c r="AT92" s="66"/>
      <c r="AU92" s="11"/>
      <c r="AV92" s="66"/>
      <c r="AW92" s="66"/>
      <c r="AX92" s="66"/>
      <c r="AY92" s="30"/>
      <c r="AZ92" s="67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12"/>
    </row>
    <row r="93" spans="1:64" s="68" customFormat="1" ht="12">
      <c r="A93" s="12"/>
      <c r="B93" s="12"/>
      <c r="C93" s="12"/>
      <c r="D93" s="65"/>
      <c r="E93" s="12"/>
      <c r="F93" s="12"/>
      <c r="G93" s="12"/>
      <c r="H93" s="12"/>
      <c r="I93" s="65"/>
      <c r="J93" s="65"/>
      <c r="K93" s="12"/>
      <c r="L93" s="12"/>
      <c r="M93" s="12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6"/>
      <c r="AP93" s="66"/>
      <c r="AQ93" s="66"/>
      <c r="AR93" s="65"/>
      <c r="AS93" s="66"/>
      <c r="AT93" s="66"/>
      <c r="AU93" s="11"/>
      <c r="AV93" s="66"/>
      <c r="AW93" s="66"/>
      <c r="AX93" s="66"/>
      <c r="AY93" s="30"/>
      <c r="AZ93" s="67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12"/>
    </row>
    <row r="94" spans="1:64" s="68" customFormat="1" ht="12">
      <c r="A94" s="12"/>
      <c r="B94" s="12"/>
      <c r="C94" s="12"/>
      <c r="D94" s="65"/>
      <c r="E94" s="12"/>
      <c r="F94" s="12"/>
      <c r="G94" s="12"/>
      <c r="H94" s="12"/>
      <c r="I94" s="65"/>
      <c r="J94" s="65"/>
      <c r="K94" s="12"/>
      <c r="L94" s="12"/>
      <c r="M94" s="12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6"/>
      <c r="AP94" s="66"/>
      <c r="AQ94" s="66"/>
      <c r="AR94" s="65"/>
      <c r="AS94" s="66"/>
      <c r="AT94" s="66"/>
      <c r="AU94" s="11"/>
      <c r="AV94" s="66"/>
      <c r="AW94" s="66"/>
      <c r="AX94" s="66"/>
      <c r="AY94" s="30"/>
      <c r="AZ94" s="67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12"/>
    </row>
    <row r="95" spans="1:64" s="68" customFormat="1" ht="14.25" customHeight="1" hidden="1">
      <c r="A95" s="12"/>
      <c r="B95" s="12"/>
      <c r="C95" s="12"/>
      <c r="D95" s="65"/>
      <c r="E95" s="12"/>
      <c r="F95" s="12"/>
      <c r="G95" s="12"/>
      <c r="H95" s="12"/>
      <c r="I95" s="65"/>
      <c r="J95" s="65"/>
      <c r="K95" s="12"/>
      <c r="L95" s="12"/>
      <c r="M95" s="12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6"/>
      <c r="AP95" s="66"/>
      <c r="AQ95" s="66"/>
      <c r="AR95" s="65"/>
      <c r="AS95" s="66"/>
      <c r="AT95" s="66"/>
      <c r="AU95" s="11"/>
      <c r="AV95" s="66"/>
      <c r="AW95" s="66"/>
      <c r="AX95" s="66"/>
      <c r="AY95" s="30"/>
      <c r="AZ95" s="67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12"/>
    </row>
    <row r="96" spans="1:64" s="68" customFormat="1" ht="12">
      <c r="A96" s="12"/>
      <c r="B96" s="12"/>
      <c r="C96" s="12"/>
      <c r="D96" s="65"/>
      <c r="E96" s="12"/>
      <c r="F96" s="12"/>
      <c r="G96" s="12"/>
      <c r="H96" s="12"/>
      <c r="I96" s="65"/>
      <c r="J96" s="65"/>
      <c r="K96" s="12"/>
      <c r="L96" s="12"/>
      <c r="M96" s="12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6"/>
      <c r="AP96" s="66"/>
      <c r="AQ96" s="66"/>
      <c r="AR96" s="65"/>
      <c r="AS96" s="66"/>
      <c r="AT96" s="66"/>
      <c r="AU96" s="11"/>
      <c r="AV96" s="66"/>
      <c r="AW96" s="66"/>
      <c r="AX96" s="66"/>
      <c r="AY96" s="30"/>
      <c r="AZ96" s="67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12"/>
    </row>
    <row r="97" spans="1:64" s="68" customFormat="1" ht="12">
      <c r="A97" s="12"/>
      <c r="B97" s="12"/>
      <c r="C97" s="12"/>
      <c r="D97" s="65"/>
      <c r="E97" s="12"/>
      <c r="F97" s="12"/>
      <c r="G97" s="12"/>
      <c r="H97" s="12"/>
      <c r="I97" s="65"/>
      <c r="J97" s="65"/>
      <c r="K97" s="12"/>
      <c r="L97" s="12"/>
      <c r="M97" s="12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6"/>
      <c r="AP97" s="66"/>
      <c r="AQ97" s="66"/>
      <c r="AR97" s="65"/>
      <c r="AS97" s="66"/>
      <c r="AT97" s="66"/>
      <c r="AU97" s="11"/>
      <c r="AV97" s="66"/>
      <c r="AW97" s="66"/>
      <c r="AX97" s="66"/>
      <c r="AY97" s="30"/>
      <c r="AZ97" s="67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12"/>
    </row>
    <row r="98" spans="1:64" s="68" customFormat="1" ht="12">
      <c r="A98" s="12"/>
      <c r="B98" s="12"/>
      <c r="C98" s="12"/>
      <c r="D98" s="65"/>
      <c r="E98" s="12"/>
      <c r="F98" s="12"/>
      <c r="G98" s="12"/>
      <c r="H98" s="12"/>
      <c r="I98" s="65"/>
      <c r="J98" s="65"/>
      <c r="K98" s="12"/>
      <c r="L98" s="12"/>
      <c r="M98" s="12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6"/>
      <c r="AP98" s="66"/>
      <c r="AQ98" s="66"/>
      <c r="AR98" s="65"/>
      <c r="AS98" s="66"/>
      <c r="AT98" s="66"/>
      <c r="AU98" s="11"/>
      <c r="AV98" s="66"/>
      <c r="AW98" s="66"/>
      <c r="AX98" s="66"/>
      <c r="AY98" s="30"/>
      <c r="AZ98" s="67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12"/>
    </row>
    <row r="99" spans="1:64" s="68" customFormat="1" ht="12">
      <c r="A99" s="12"/>
      <c r="B99" s="12"/>
      <c r="C99" s="12"/>
      <c r="D99" s="65"/>
      <c r="E99" s="12"/>
      <c r="F99" s="12"/>
      <c r="G99" s="12"/>
      <c r="H99" s="12"/>
      <c r="I99" s="65"/>
      <c r="J99" s="65"/>
      <c r="K99" s="12"/>
      <c r="L99" s="12"/>
      <c r="M99" s="12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6"/>
      <c r="AP99" s="66"/>
      <c r="AQ99" s="66"/>
      <c r="AR99" s="65"/>
      <c r="AS99" s="66"/>
      <c r="AT99" s="66"/>
      <c r="AU99" s="11"/>
      <c r="AV99" s="66"/>
      <c r="AW99" s="66"/>
      <c r="AX99" s="66"/>
      <c r="AY99" s="30"/>
      <c r="AZ99" s="67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12"/>
    </row>
    <row r="100" spans="1:64" s="68" customFormat="1" ht="12">
      <c r="A100" s="12"/>
      <c r="B100" s="12"/>
      <c r="C100" s="12"/>
      <c r="D100" s="65"/>
      <c r="E100" s="12"/>
      <c r="F100" s="12"/>
      <c r="G100" s="12"/>
      <c r="H100" s="12"/>
      <c r="I100" s="65"/>
      <c r="J100" s="65"/>
      <c r="K100" s="12"/>
      <c r="L100" s="12"/>
      <c r="M100" s="12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6"/>
      <c r="AP100" s="66"/>
      <c r="AQ100" s="66"/>
      <c r="AR100" s="65"/>
      <c r="AS100" s="66"/>
      <c r="AT100" s="66"/>
      <c r="AU100" s="11"/>
      <c r="AV100" s="66"/>
      <c r="AW100" s="66"/>
      <c r="AX100" s="66"/>
      <c r="AY100" s="30"/>
      <c r="AZ100" s="67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12"/>
    </row>
    <row r="101" spans="1:64" s="68" customFormat="1" ht="12">
      <c r="A101" s="12"/>
      <c r="B101" s="12"/>
      <c r="C101" s="12"/>
      <c r="D101" s="65"/>
      <c r="E101" s="12"/>
      <c r="F101" s="12"/>
      <c r="G101" s="12"/>
      <c r="H101" s="12"/>
      <c r="I101" s="65"/>
      <c r="J101" s="65"/>
      <c r="K101" s="12"/>
      <c r="L101" s="12"/>
      <c r="M101" s="12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6"/>
      <c r="AP101" s="66"/>
      <c r="AQ101" s="66"/>
      <c r="AR101" s="65"/>
      <c r="AS101" s="66"/>
      <c r="AT101" s="66"/>
      <c r="AU101" s="11"/>
      <c r="AV101" s="66"/>
      <c r="AW101" s="66"/>
      <c r="AX101" s="66"/>
      <c r="AY101" s="30"/>
      <c r="AZ101" s="67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12"/>
    </row>
    <row r="102" spans="1:64" s="68" customFormat="1" ht="12">
      <c r="A102" s="12"/>
      <c r="B102" s="12"/>
      <c r="C102" s="12"/>
      <c r="D102" s="65"/>
      <c r="E102" s="12"/>
      <c r="F102" s="12"/>
      <c r="G102" s="12"/>
      <c r="H102" s="12"/>
      <c r="I102" s="65"/>
      <c r="J102" s="65"/>
      <c r="K102" s="12"/>
      <c r="L102" s="12"/>
      <c r="M102" s="12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6"/>
      <c r="AP102" s="66"/>
      <c r="AQ102" s="66"/>
      <c r="AR102" s="65"/>
      <c r="AS102" s="66"/>
      <c r="AT102" s="66"/>
      <c r="AU102" s="11"/>
      <c r="AV102" s="66"/>
      <c r="AW102" s="66"/>
      <c r="AX102" s="66"/>
      <c r="AY102" s="30"/>
      <c r="AZ102" s="67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12"/>
    </row>
    <row r="103" spans="1:64" s="68" customFormat="1" ht="12">
      <c r="A103" s="12"/>
      <c r="B103" s="12"/>
      <c r="C103" s="12"/>
      <c r="D103" s="65"/>
      <c r="E103" s="12"/>
      <c r="F103" s="12"/>
      <c r="G103" s="12"/>
      <c r="H103" s="12"/>
      <c r="I103" s="65"/>
      <c r="J103" s="65"/>
      <c r="K103" s="12"/>
      <c r="L103" s="12"/>
      <c r="M103" s="12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6"/>
      <c r="AP103" s="66"/>
      <c r="AQ103" s="66"/>
      <c r="AR103" s="65"/>
      <c r="AS103" s="66"/>
      <c r="AT103" s="66"/>
      <c r="AU103" s="11"/>
      <c r="AV103" s="66"/>
      <c r="AW103" s="66"/>
      <c r="AX103" s="66"/>
      <c r="AY103" s="30"/>
      <c r="AZ103" s="67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12"/>
    </row>
    <row r="104" spans="1:64" s="68" customFormat="1" ht="12">
      <c r="A104" s="12"/>
      <c r="B104" s="12"/>
      <c r="C104" s="12"/>
      <c r="D104" s="65"/>
      <c r="E104" s="12"/>
      <c r="F104" s="12"/>
      <c r="G104" s="12"/>
      <c r="H104" s="12"/>
      <c r="I104" s="65"/>
      <c r="J104" s="65"/>
      <c r="K104" s="12"/>
      <c r="L104" s="12"/>
      <c r="M104" s="12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6"/>
      <c r="AP104" s="66"/>
      <c r="AQ104" s="66"/>
      <c r="AR104" s="65"/>
      <c r="AS104" s="66"/>
      <c r="AT104" s="66"/>
      <c r="AU104" s="11"/>
      <c r="AV104" s="66"/>
      <c r="AW104" s="66"/>
      <c r="AX104" s="66"/>
      <c r="AY104" s="30"/>
      <c r="AZ104" s="67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12"/>
    </row>
    <row r="105" spans="1:64" s="68" customFormat="1" ht="12">
      <c r="A105" s="12"/>
      <c r="B105" s="12"/>
      <c r="C105" s="12"/>
      <c r="D105" s="65"/>
      <c r="E105" s="12"/>
      <c r="F105" s="12"/>
      <c r="G105" s="12"/>
      <c r="H105" s="12"/>
      <c r="I105" s="65"/>
      <c r="J105" s="65"/>
      <c r="K105" s="12"/>
      <c r="L105" s="12"/>
      <c r="M105" s="12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6"/>
      <c r="AP105" s="66"/>
      <c r="AQ105" s="66"/>
      <c r="AR105" s="65"/>
      <c r="AS105" s="66"/>
      <c r="AT105" s="66"/>
      <c r="AU105" s="11"/>
      <c r="AV105" s="66"/>
      <c r="AW105" s="66"/>
      <c r="AX105" s="66"/>
      <c r="AY105" s="30"/>
      <c r="AZ105" s="67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12"/>
    </row>
    <row r="106" spans="1:64" s="68" customFormat="1" ht="12">
      <c r="A106" s="12"/>
      <c r="B106" s="12"/>
      <c r="C106" s="12"/>
      <c r="D106" s="65"/>
      <c r="E106" s="12"/>
      <c r="F106" s="12"/>
      <c r="G106" s="12"/>
      <c r="H106" s="12"/>
      <c r="I106" s="65"/>
      <c r="J106" s="65"/>
      <c r="K106" s="12"/>
      <c r="L106" s="12"/>
      <c r="M106" s="12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6"/>
      <c r="AP106" s="66"/>
      <c r="AQ106" s="66"/>
      <c r="AR106" s="65"/>
      <c r="AS106" s="66"/>
      <c r="AT106" s="66"/>
      <c r="AU106" s="11"/>
      <c r="AV106" s="66"/>
      <c r="AW106" s="66"/>
      <c r="AX106" s="66"/>
      <c r="AY106" s="30"/>
      <c r="AZ106" s="67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12"/>
    </row>
    <row r="107" spans="1:64" s="68" customFormat="1" ht="12">
      <c r="A107" s="12"/>
      <c r="B107" s="12"/>
      <c r="C107" s="12"/>
      <c r="D107" s="65"/>
      <c r="E107" s="12"/>
      <c r="F107" s="12"/>
      <c r="G107" s="12"/>
      <c r="H107" s="12"/>
      <c r="I107" s="65"/>
      <c r="J107" s="65"/>
      <c r="K107" s="12"/>
      <c r="L107" s="12"/>
      <c r="M107" s="12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6"/>
      <c r="AP107" s="66"/>
      <c r="AQ107" s="66"/>
      <c r="AR107" s="65"/>
      <c r="AS107" s="66"/>
      <c r="AT107" s="66"/>
      <c r="AU107" s="11"/>
      <c r="AV107" s="66"/>
      <c r="AW107" s="66"/>
      <c r="AX107" s="66"/>
      <c r="AY107" s="30"/>
      <c r="AZ107" s="67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12"/>
    </row>
    <row r="108" spans="1:64" s="68" customFormat="1" ht="12">
      <c r="A108" s="12"/>
      <c r="B108" s="12"/>
      <c r="C108" s="12"/>
      <c r="D108" s="65"/>
      <c r="E108" s="12"/>
      <c r="F108" s="12"/>
      <c r="G108" s="12"/>
      <c r="H108" s="12"/>
      <c r="I108" s="65"/>
      <c r="J108" s="65"/>
      <c r="K108" s="12"/>
      <c r="L108" s="12"/>
      <c r="M108" s="12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6"/>
      <c r="AP108" s="66"/>
      <c r="AQ108" s="66"/>
      <c r="AR108" s="65"/>
      <c r="AS108" s="66"/>
      <c r="AT108" s="66"/>
      <c r="AU108" s="11"/>
      <c r="AV108" s="66"/>
      <c r="AW108" s="66"/>
      <c r="AX108" s="66"/>
      <c r="AY108" s="30"/>
      <c r="AZ108" s="67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12"/>
    </row>
    <row r="109" spans="1:64" s="68" customFormat="1" ht="12">
      <c r="A109" s="12"/>
      <c r="B109" s="12"/>
      <c r="C109" s="12"/>
      <c r="D109" s="65"/>
      <c r="E109" s="12"/>
      <c r="F109" s="12"/>
      <c r="G109" s="12"/>
      <c r="H109" s="12"/>
      <c r="I109" s="65"/>
      <c r="J109" s="65"/>
      <c r="K109" s="12"/>
      <c r="L109" s="12"/>
      <c r="M109" s="12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6"/>
      <c r="AP109" s="66"/>
      <c r="AQ109" s="66"/>
      <c r="AR109" s="65"/>
      <c r="AS109" s="66"/>
      <c r="AT109" s="66"/>
      <c r="AU109" s="11"/>
      <c r="AV109" s="66"/>
      <c r="AW109" s="66"/>
      <c r="AX109" s="66"/>
      <c r="AY109" s="30"/>
      <c r="AZ109" s="67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12"/>
    </row>
    <row r="110" spans="1:64" s="68" customFormat="1" ht="12">
      <c r="A110" s="12"/>
      <c r="B110" s="12"/>
      <c r="C110" s="12"/>
      <c r="D110" s="65"/>
      <c r="E110" s="12"/>
      <c r="F110" s="12"/>
      <c r="G110" s="12"/>
      <c r="H110" s="12"/>
      <c r="I110" s="65"/>
      <c r="J110" s="65"/>
      <c r="K110" s="12"/>
      <c r="L110" s="12"/>
      <c r="M110" s="12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6"/>
      <c r="AP110" s="66"/>
      <c r="AQ110" s="66"/>
      <c r="AR110" s="65"/>
      <c r="AS110" s="66"/>
      <c r="AT110" s="66"/>
      <c r="AU110" s="11"/>
      <c r="AV110" s="66"/>
      <c r="AW110" s="66"/>
      <c r="AX110" s="66"/>
      <c r="AY110" s="30"/>
      <c r="AZ110" s="67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12"/>
    </row>
    <row r="111" spans="1:64" s="68" customFormat="1" ht="12">
      <c r="A111" s="12"/>
      <c r="B111" s="12"/>
      <c r="C111" s="12"/>
      <c r="D111" s="65"/>
      <c r="E111" s="12"/>
      <c r="F111" s="12"/>
      <c r="G111" s="12"/>
      <c r="H111" s="12"/>
      <c r="I111" s="65"/>
      <c r="J111" s="65"/>
      <c r="K111" s="12"/>
      <c r="L111" s="12"/>
      <c r="M111" s="12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6"/>
      <c r="AP111" s="66"/>
      <c r="AQ111" s="66"/>
      <c r="AR111" s="65"/>
      <c r="AS111" s="66"/>
      <c r="AT111" s="66"/>
      <c r="AU111" s="11"/>
      <c r="AV111" s="66"/>
      <c r="AW111" s="66"/>
      <c r="AX111" s="66"/>
      <c r="AY111" s="30"/>
      <c r="AZ111" s="67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12"/>
    </row>
    <row r="112" spans="1:64" s="68" customFormat="1" ht="12">
      <c r="A112" s="12"/>
      <c r="B112" s="12"/>
      <c r="C112" s="12"/>
      <c r="D112" s="65"/>
      <c r="E112" s="12"/>
      <c r="F112" s="12"/>
      <c r="G112" s="12"/>
      <c r="H112" s="12"/>
      <c r="I112" s="65"/>
      <c r="J112" s="65"/>
      <c r="K112" s="12"/>
      <c r="L112" s="12"/>
      <c r="M112" s="12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6"/>
      <c r="AP112" s="66"/>
      <c r="AQ112" s="66"/>
      <c r="AR112" s="65"/>
      <c r="AS112" s="66"/>
      <c r="AT112" s="66"/>
      <c r="AU112" s="11"/>
      <c r="AV112" s="66"/>
      <c r="AW112" s="66"/>
      <c r="AX112" s="66"/>
      <c r="AY112" s="30"/>
      <c r="AZ112" s="67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12"/>
    </row>
    <row r="113" spans="1:64" s="68" customFormat="1" ht="12">
      <c r="A113" s="12"/>
      <c r="B113" s="12"/>
      <c r="C113" s="12"/>
      <c r="D113" s="65"/>
      <c r="E113" s="12"/>
      <c r="F113" s="12"/>
      <c r="G113" s="12"/>
      <c r="H113" s="12"/>
      <c r="I113" s="65"/>
      <c r="J113" s="65"/>
      <c r="K113" s="12"/>
      <c r="L113" s="12"/>
      <c r="M113" s="12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6"/>
      <c r="AP113" s="66"/>
      <c r="AQ113" s="66"/>
      <c r="AR113" s="65"/>
      <c r="AS113" s="66"/>
      <c r="AT113" s="66"/>
      <c r="AU113" s="11"/>
      <c r="AV113" s="66"/>
      <c r="AW113" s="66"/>
      <c r="AX113" s="66"/>
      <c r="AY113" s="30"/>
      <c r="AZ113" s="67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12"/>
    </row>
    <row r="114" spans="1:64" s="68" customFormat="1" ht="12">
      <c r="A114" s="12"/>
      <c r="B114" s="12"/>
      <c r="C114" s="12"/>
      <c r="D114" s="65"/>
      <c r="E114" s="12"/>
      <c r="F114" s="12"/>
      <c r="G114" s="12"/>
      <c r="H114" s="12"/>
      <c r="I114" s="65"/>
      <c r="J114" s="65"/>
      <c r="K114" s="12"/>
      <c r="L114" s="12"/>
      <c r="M114" s="12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6"/>
      <c r="AP114" s="66"/>
      <c r="AQ114" s="66"/>
      <c r="AR114" s="65"/>
      <c r="AS114" s="66"/>
      <c r="AT114" s="66"/>
      <c r="AU114" s="11"/>
      <c r="AV114" s="66"/>
      <c r="AW114" s="66"/>
      <c r="AX114" s="66"/>
      <c r="AY114" s="30"/>
      <c r="AZ114" s="67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12"/>
    </row>
    <row r="115" spans="1:64" s="68" customFormat="1" ht="12">
      <c r="A115" s="12"/>
      <c r="B115" s="12"/>
      <c r="C115" s="12"/>
      <c r="D115" s="65"/>
      <c r="E115" s="12"/>
      <c r="F115" s="12"/>
      <c r="G115" s="12"/>
      <c r="H115" s="12"/>
      <c r="I115" s="65"/>
      <c r="J115" s="65"/>
      <c r="K115" s="12"/>
      <c r="L115" s="12"/>
      <c r="M115" s="12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6"/>
      <c r="AP115" s="66"/>
      <c r="AQ115" s="66"/>
      <c r="AR115" s="65"/>
      <c r="AS115" s="66"/>
      <c r="AT115" s="66"/>
      <c r="AU115" s="11"/>
      <c r="AV115" s="66"/>
      <c r="AW115" s="66"/>
      <c r="AX115" s="66"/>
      <c r="AY115" s="30"/>
      <c r="AZ115" s="67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12"/>
    </row>
    <row r="116" spans="1:64" s="68" customFormat="1" ht="12">
      <c r="A116" s="12"/>
      <c r="B116" s="12"/>
      <c r="C116" s="12"/>
      <c r="D116" s="65"/>
      <c r="E116" s="12"/>
      <c r="F116" s="12"/>
      <c r="G116" s="12"/>
      <c r="H116" s="12"/>
      <c r="I116" s="65"/>
      <c r="J116" s="65"/>
      <c r="K116" s="12"/>
      <c r="L116" s="12"/>
      <c r="M116" s="12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6"/>
      <c r="AP116" s="66"/>
      <c r="AQ116" s="66"/>
      <c r="AR116" s="65"/>
      <c r="AS116" s="66"/>
      <c r="AT116" s="66"/>
      <c r="AU116" s="11"/>
      <c r="AV116" s="66"/>
      <c r="AW116" s="66"/>
      <c r="AX116" s="66"/>
      <c r="AY116" s="30"/>
      <c r="AZ116" s="67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12"/>
    </row>
    <row r="117" spans="1:64" s="68" customFormat="1" ht="12">
      <c r="A117" s="12"/>
      <c r="B117" s="12"/>
      <c r="C117" s="12"/>
      <c r="D117" s="65"/>
      <c r="E117" s="12"/>
      <c r="F117" s="12"/>
      <c r="G117" s="12"/>
      <c r="H117" s="12"/>
      <c r="I117" s="65"/>
      <c r="J117" s="65"/>
      <c r="K117" s="12"/>
      <c r="L117" s="12"/>
      <c r="M117" s="12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6"/>
      <c r="AP117" s="66"/>
      <c r="AQ117" s="66"/>
      <c r="AR117" s="65"/>
      <c r="AS117" s="66"/>
      <c r="AT117" s="66"/>
      <c r="AU117" s="11"/>
      <c r="AV117" s="66"/>
      <c r="AW117" s="66"/>
      <c r="AX117" s="66"/>
      <c r="AY117" s="30"/>
      <c r="AZ117" s="67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12"/>
    </row>
    <row r="118" spans="1:64" s="68" customFormat="1" ht="12">
      <c r="A118" s="12"/>
      <c r="B118" s="12"/>
      <c r="C118" s="12"/>
      <c r="D118" s="65"/>
      <c r="E118" s="12"/>
      <c r="F118" s="12"/>
      <c r="G118" s="12"/>
      <c r="H118" s="12"/>
      <c r="I118" s="65"/>
      <c r="J118" s="65"/>
      <c r="K118" s="12"/>
      <c r="L118" s="12"/>
      <c r="M118" s="12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6"/>
      <c r="AP118" s="66"/>
      <c r="AQ118" s="66"/>
      <c r="AR118" s="65"/>
      <c r="AS118" s="66"/>
      <c r="AT118" s="66"/>
      <c r="AU118" s="11"/>
      <c r="AV118" s="66"/>
      <c r="AW118" s="66"/>
      <c r="AX118" s="66"/>
      <c r="AY118" s="30"/>
      <c r="AZ118" s="67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12"/>
    </row>
    <row r="119" spans="1:64" s="68" customFormat="1" ht="12">
      <c r="A119" s="12"/>
      <c r="B119" s="12"/>
      <c r="C119" s="12"/>
      <c r="D119" s="65"/>
      <c r="E119" s="12"/>
      <c r="F119" s="12"/>
      <c r="G119" s="12"/>
      <c r="H119" s="12"/>
      <c r="I119" s="65"/>
      <c r="J119" s="65"/>
      <c r="K119" s="12"/>
      <c r="L119" s="12"/>
      <c r="M119" s="12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6"/>
      <c r="AP119" s="66"/>
      <c r="AQ119" s="66"/>
      <c r="AR119" s="65"/>
      <c r="AS119" s="66"/>
      <c r="AT119" s="66"/>
      <c r="AU119" s="11"/>
      <c r="AV119" s="66"/>
      <c r="AW119" s="66"/>
      <c r="AX119" s="66"/>
      <c r="AY119" s="30"/>
      <c r="AZ119" s="67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12"/>
    </row>
    <row r="120" spans="1:64" s="68" customFormat="1" ht="12">
      <c r="A120" s="12"/>
      <c r="B120" s="12"/>
      <c r="C120" s="12"/>
      <c r="D120" s="65"/>
      <c r="E120" s="12"/>
      <c r="F120" s="12"/>
      <c r="G120" s="12"/>
      <c r="H120" s="12"/>
      <c r="I120" s="65"/>
      <c r="J120" s="65"/>
      <c r="K120" s="12"/>
      <c r="L120" s="12"/>
      <c r="M120" s="12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6"/>
      <c r="AP120" s="66"/>
      <c r="AQ120" s="66"/>
      <c r="AR120" s="65"/>
      <c r="AS120" s="66"/>
      <c r="AT120" s="66"/>
      <c r="AU120" s="11"/>
      <c r="AV120" s="66"/>
      <c r="AW120" s="66"/>
      <c r="AX120" s="66"/>
      <c r="AY120" s="30"/>
      <c r="AZ120" s="67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12"/>
    </row>
    <row r="121" spans="1:64" s="68" customFormat="1" ht="12">
      <c r="A121" s="12"/>
      <c r="B121" s="12"/>
      <c r="C121" s="12"/>
      <c r="D121" s="65"/>
      <c r="E121" s="12"/>
      <c r="F121" s="12"/>
      <c r="G121" s="12"/>
      <c r="H121" s="12"/>
      <c r="I121" s="65"/>
      <c r="J121" s="65"/>
      <c r="K121" s="12"/>
      <c r="L121" s="12"/>
      <c r="M121" s="12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6"/>
      <c r="AP121" s="66"/>
      <c r="AQ121" s="66"/>
      <c r="AR121" s="65"/>
      <c r="AS121" s="66"/>
      <c r="AT121" s="66"/>
      <c r="AU121" s="11"/>
      <c r="AV121" s="66"/>
      <c r="AW121" s="66"/>
      <c r="AX121" s="66"/>
      <c r="AY121" s="30"/>
      <c r="AZ121" s="67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12"/>
    </row>
    <row r="122" spans="1:64" s="68" customFormat="1" ht="12">
      <c r="A122" s="12"/>
      <c r="B122" s="12"/>
      <c r="C122" s="12"/>
      <c r="D122" s="65"/>
      <c r="E122" s="12"/>
      <c r="F122" s="12"/>
      <c r="G122" s="12"/>
      <c r="H122" s="12"/>
      <c r="I122" s="65"/>
      <c r="J122" s="65"/>
      <c r="K122" s="12"/>
      <c r="L122" s="12"/>
      <c r="M122" s="12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6"/>
      <c r="AP122" s="66"/>
      <c r="AQ122" s="66"/>
      <c r="AR122" s="65"/>
      <c r="AS122" s="66"/>
      <c r="AT122" s="66"/>
      <c r="AU122" s="11"/>
      <c r="AV122" s="66"/>
      <c r="AW122" s="66"/>
      <c r="AX122" s="66"/>
      <c r="AY122" s="30"/>
      <c r="AZ122" s="67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12"/>
    </row>
    <row r="123" spans="1:64" s="68" customFormat="1" ht="12">
      <c r="A123" s="12"/>
      <c r="B123" s="12"/>
      <c r="C123" s="12"/>
      <c r="D123" s="65"/>
      <c r="E123" s="12"/>
      <c r="F123" s="12"/>
      <c r="G123" s="12"/>
      <c r="H123" s="12"/>
      <c r="I123" s="65"/>
      <c r="J123" s="65"/>
      <c r="K123" s="12"/>
      <c r="L123" s="12"/>
      <c r="M123" s="12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6"/>
      <c r="AP123" s="66"/>
      <c r="AQ123" s="66"/>
      <c r="AR123" s="65"/>
      <c r="AS123" s="66"/>
      <c r="AT123" s="66"/>
      <c r="AU123" s="11"/>
      <c r="AV123" s="66"/>
      <c r="AW123" s="66"/>
      <c r="AX123" s="66"/>
      <c r="AY123" s="30"/>
      <c r="AZ123" s="67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12"/>
    </row>
    <row r="124" spans="1:64" s="68" customFormat="1" ht="12">
      <c r="A124" s="12"/>
      <c r="B124" s="12"/>
      <c r="C124" s="12"/>
      <c r="D124" s="65"/>
      <c r="E124" s="12"/>
      <c r="F124" s="12"/>
      <c r="G124" s="12"/>
      <c r="H124" s="12"/>
      <c r="I124" s="65"/>
      <c r="J124" s="65"/>
      <c r="K124" s="12"/>
      <c r="L124" s="12"/>
      <c r="M124" s="12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6"/>
      <c r="AP124" s="66"/>
      <c r="AQ124" s="66"/>
      <c r="AR124" s="65"/>
      <c r="AS124" s="66"/>
      <c r="AT124" s="66"/>
      <c r="AU124" s="11"/>
      <c r="AV124" s="66"/>
      <c r="AW124" s="66"/>
      <c r="AX124" s="66"/>
      <c r="AY124" s="30"/>
      <c r="AZ124" s="67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12"/>
    </row>
    <row r="125" spans="1:64" s="68" customFormat="1" ht="12">
      <c r="A125" s="12"/>
      <c r="B125" s="12"/>
      <c r="C125" s="12"/>
      <c r="D125" s="65"/>
      <c r="E125" s="12"/>
      <c r="F125" s="12"/>
      <c r="G125" s="12"/>
      <c r="H125" s="12"/>
      <c r="I125" s="65"/>
      <c r="J125" s="65"/>
      <c r="K125" s="12"/>
      <c r="L125" s="12"/>
      <c r="M125" s="12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6"/>
      <c r="AP125" s="66"/>
      <c r="AQ125" s="66"/>
      <c r="AR125" s="65"/>
      <c r="AS125" s="66"/>
      <c r="AT125" s="66"/>
      <c r="AU125" s="11"/>
      <c r="AV125" s="66"/>
      <c r="AW125" s="66"/>
      <c r="AX125" s="66"/>
      <c r="AY125" s="30"/>
      <c r="AZ125" s="67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12"/>
    </row>
    <row r="126" spans="1:64" s="68" customFormat="1" ht="12">
      <c r="A126" s="12"/>
      <c r="B126" s="12"/>
      <c r="C126" s="12"/>
      <c r="D126" s="65"/>
      <c r="E126" s="12"/>
      <c r="F126" s="12"/>
      <c r="G126" s="12"/>
      <c r="H126" s="12"/>
      <c r="I126" s="65"/>
      <c r="J126" s="65"/>
      <c r="K126" s="12"/>
      <c r="L126" s="12"/>
      <c r="M126" s="12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6"/>
      <c r="AP126" s="66"/>
      <c r="AQ126" s="66"/>
      <c r="AR126" s="65"/>
      <c r="AS126" s="66"/>
      <c r="AT126" s="66"/>
      <c r="AU126" s="11"/>
      <c r="AV126" s="66"/>
      <c r="AW126" s="66"/>
      <c r="AX126" s="66"/>
      <c r="AY126" s="30"/>
      <c r="AZ126" s="67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12"/>
    </row>
    <row r="127" spans="1:64" s="68" customFormat="1" ht="12">
      <c r="A127" s="12"/>
      <c r="B127" s="12"/>
      <c r="C127" s="12"/>
      <c r="D127" s="65"/>
      <c r="E127" s="12"/>
      <c r="F127" s="12"/>
      <c r="G127" s="12"/>
      <c r="H127" s="12"/>
      <c r="I127" s="65"/>
      <c r="J127" s="65"/>
      <c r="K127" s="12"/>
      <c r="L127" s="12"/>
      <c r="M127" s="12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6"/>
      <c r="AP127" s="66"/>
      <c r="AQ127" s="66"/>
      <c r="AR127" s="65"/>
      <c r="AS127" s="66"/>
      <c r="AT127" s="66"/>
      <c r="AU127" s="11"/>
      <c r="AV127" s="66"/>
      <c r="AW127" s="66"/>
      <c r="AX127" s="66"/>
      <c r="AY127" s="30"/>
      <c r="AZ127" s="67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12"/>
    </row>
    <row r="128" spans="1:64" s="68" customFormat="1" ht="12">
      <c r="A128" s="12"/>
      <c r="B128" s="12"/>
      <c r="C128" s="12"/>
      <c r="D128" s="65"/>
      <c r="E128" s="12"/>
      <c r="F128" s="12"/>
      <c r="G128" s="12"/>
      <c r="H128" s="12"/>
      <c r="I128" s="65"/>
      <c r="J128" s="65"/>
      <c r="K128" s="12"/>
      <c r="L128" s="12"/>
      <c r="M128" s="12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6"/>
      <c r="AP128" s="66"/>
      <c r="AQ128" s="66"/>
      <c r="AR128" s="65"/>
      <c r="AS128" s="66"/>
      <c r="AT128" s="66"/>
      <c r="AU128" s="11"/>
      <c r="AV128" s="66"/>
      <c r="AW128" s="66"/>
      <c r="AX128" s="66"/>
      <c r="AY128" s="30"/>
      <c r="AZ128" s="67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12"/>
    </row>
    <row r="129" spans="1:64" s="68" customFormat="1" ht="12">
      <c r="A129" s="12"/>
      <c r="B129" s="12"/>
      <c r="C129" s="12"/>
      <c r="D129" s="65"/>
      <c r="E129" s="12"/>
      <c r="F129" s="12"/>
      <c r="G129" s="12"/>
      <c r="H129" s="12"/>
      <c r="I129" s="65"/>
      <c r="J129" s="65"/>
      <c r="K129" s="12"/>
      <c r="L129" s="12"/>
      <c r="M129" s="12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6"/>
      <c r="AP129" s="66"/>
      <c r="AQ129" s="66"/>
      <c r="AR129" s="65"/>
      <c r="AS129" s="66"/>
      <c r="AT129" s="66"/>
      <c r="AU129" s="11"/>
      <c r="AV129" s="66"/>
      <c r="AW129" s="66"/>
      <c r="AX129" s="66"/>
      <c r="AY129" s="30"/>
      <c r="AZ129" s="67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12"/>
    </row>
    <row r="130" spans="1:64" s="68" customFormat="1" ht="12">
      <c r="A130" s="12"/>
      <c r="B130" s="12"/>
      <c r="C130" s="12"/>
      <c r="D130" s="65"/>
      <c r="E130" s="12"/>
      <c r="F130" s="12"/>
      <c r="G130" s="12"/>
      <c r="H130" s="12"/>
      <c r="I130" s="65"/>
      <c r="J130" s="65"/>
      <c r="K130" s="12"/>
      <c r="L130" s="12"/>
      <c r="M130" s="12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6"/>
      <c r="AP130" s="66"/>
      <c r="AQ130" s="66"/>
      <c r="AR130" s="65"/>
      <c r="AS130" s="66"/>
      <c r="AT130" s="66"/>
      <c r="AU130" s="11"/>
      <c r="AV130" s="66"/>
      <c r="AW130" s="66"/>
      <c r="AX130" s="66"/>
      <c r="AY130" s="30"/>
      <c r="AZ130" s="67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12"/>
    </row>
    <row r="131" spans="1:64" s="68" customFormat="1" ht="12">
      <c r="A131" s="12"/>
      <c r="B131" s="12"/>
      <c r="C131" s="12"/>
      <c r="D131" s="65"/>
      <c r="E131" s="12"/>
      <c r="F131" s="12"/>
      <c r="G131" s="12"/>
      <c r="H131" s="12"/>
      <c r="I131" s="65"/>
      <c r="J131" s="65"/>
      <c r="K131" s="12"/>
      <c r="L131" s="12"/>
      <c r="M131" s="12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6"/>
      <c r="AP131" s="66"/>
      <c r="AQ131" s="66"/>
      <c r="AR131" s="65"/>
      <c r="AS131" s="66"/>
      <c r="AT131" s="66"/>
      <c r="AU131" s="11"/>
      <c r="AV131" s="66"/>
      <c r="AW131" s="66"/>
      <c r="AX131" s="66"/>
      <c r="AY131" s="30"/>
      <c r="AZ131" s="67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12"/>
    </row>
    <row r="132" spans="1:64" s="68" customFormat="1" ht="12">
      <c r="A132" s="12"/>
      <c r="B132" s="12"/>
      <c r="C132" s="12"/>
      <c r="D132" s="65"/>
      <c r="E132" s="12"/>
      <c r="F132" s="12"/>
      <c r="G132" s="12"/>
      <c r="H132" s="12"/>
      <c r="I132" s="65"/>
      <c r="J132" s="65"/>
      <c r="K132" s="12"/>
      <c r="L132" s="12"/>
      <c r="M132" s="12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6"/>
      <c r="AP132" s="66"/>
      <c r="AQ132" s="66"/>
      <c r="AR132" s="65"/>
      <c r="AS132" s="66"/>
      <c r="AT132" s="66"/>
      <c r="AU132" s="11"/>
      <c r="AV132" s="66"/>
      <c r="AW132" s="66"/>
      <c r="AX132" s="66"/>
      <c r="AY132" s="30"/>
      <c r="AZ132" s="67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12"/>
    </row>
    <row r="133" spans="1:64" s="68" customFormat="1" ht="12">
      <c r="A133" s="12"/>
      <c r="B133" s="12"/>
      <c r="C133" s="12"/>
      <c r="D133" s="65"/>
      <c r="E133" s="12"/>
      <c r="F133" s="12"/>
      <c r="G133" s="12"/>
      <c r="H133" s="12"/>
      <c r="I133" s="65"/>
      <c r="J133" s="65"/>
      <c r="K133" s="12"/>
      <c r="L133" s="12"/>
      <c r="M133" s="12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6"/>
      <c r="AP133" s="66"/>
      <c r="AQ133" s="66"/>
      <c r="AR133" s="65"/>
      <c r="AS133" s="66"/>
      <c r="AT133" s="66"/>
      <c r="AU133" s="11"/>
      <c r="AV133" s="66"/>
      <c r="AW133" s="66"/>
      <c r="AX133" s="66"/>
      <c r="AY133" s="30"/>
      <c r="AZ133" s="67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12"/>
    </row>
    <row r="134" spans="1:64" s="68" customFormat="1" ht="12">
      <c r="A134" s="12"/>
      <c r="B134" s="12"/>
      <c r="C134" s="12"/>
      <c r="D134" s="65"/>
      <c r="E134" s="12"/>
      <c r="F134" s="12"/>
      <c r="G134" s="12"/>
      <c r="H134" s="12"/>
      <c r="I134" s="65"/>
      <c r="J134" s="65"/>
      <c r="K134" s="12"/>
      <c r="L134" s="12"/>
      <c r="M134" s="12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6"/>
      <c r="AP134" s="66"/>
      <c r="AQ134" s="66"/>
      <c r="AR134" s="65"/>
      <c r="AS134" s="66"/>
      <c r="AT134" s="66"/>
      <c r="AU134" s="11"/>
      <c r="AV134" s="66"/>
      <c r="AW134" s="66"/>
      <c r="AX134" s="66"/>
      <c r="AY134" s="30"/>
      <c r="AZ134" s="67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12"/>
    </row>
    <row r="135" spans="1:64" s="68" customFormat="1" ht="12">
      <c r="A135" s="12"/>
      <c r="B135" s="12"/>
      <c r="C135" s="12"/>
      <c r="D135" s="65"/>
      <c r="E135" s="12"/>
      <c r="F135" s="12"/>
      <c r="G135" s="12"/>
      <c r="H135" s="12"/>
      <c r="I135" s="65"/>
      <c r="J135" s="65"/>
      <c r="K135" s="12"/>
      <c r="L135" s="12"/>
      <c r="M135" s="12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6"/>
      <c r="AP135" s="66"/>
      <c r="AQ135" s="66"/>
      <c r="AR135" s="65"/>
      <c r="AS135" s="66"/>
      <c r="AT135" s="66"/>
      <c r="AU135" s="11"/>
      <c r="AV135" s="66"/>
      <c r="AW135" s="66"/>
      <c r="AX135" s="66"/>
      <c r="AY135" s="30"/>
      <c r="AZ135" s="67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12"/>
    </row>
    <row r="136" spans="1:64" s="68" customFormat="1" ht="12">
      <c r="A136" s="12"/>
      <c r="B136" s="12"/>
      <c r="C136" s="12"/>
      <c r="D136" s="65"/>
      <c r="E136" s="12"/>
      <c r="F136" s="12"/>
      <c r="G136" s="12"/>
      <c r="H136" s="12"/>
      <c r="I136" s="65"/>
      <c r="J136" s="65"/>
      <c r="K136" s="12"/>
      <c r="L136" s="12"/>
      <c r="M136" s="12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6"/>
      <c r="AP136" s="66"/>
      <c r="AQ136" s="66"/>
      <c r="AR136" s="65"/>
      <c r="AS136" s="66"/>
      <c r="AT136" s="66"/>
      <c r="AU136" s="11"/>
      <c r="AV136" s="66"/>
      <c r="AW136" s="66"/>
      <c r="AX136" s="66"/>
      <c r="AY136" s="30"/>
      <c r="AZ136" s="67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12"/>
    </row>
    <row r="137" spans="1:63" ht="12">
      <c r="A137" s="61"/>
      <c r="B137" s="61"/>
      <c r="C137" s="61"/>
      <c r="D137" s="62"/>
      <c r="E137" s="61"/>
      <c r="F137" s="61"/>
      <c r="G137" s="61"/>
      <c r="H137" s="61"/>
      <c r="I137" s="62"/>
      <c r="J137" s="62"/>
      <c r="K137" s="61"/>
      <c r="L137" s="61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3"/>
      <c r="AP137" s="63"/>
      <c r="AQ137" s="63"/>
      <c r="AR137" s="62"/>
      <c r="AS137" s="63"/>
      <c r="AT137" s="63"/>
      <c r="AU137" s="63"/>
      <c r="AV137" s="63"/>
      <c r="AW137" s="63"/>
      <c r="AX137" s="63"/>
      <c r="AY137" s="64"/>
      <c r="AZ137" s="64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</row>
    <row r="138" spans="1:63" ht="12">
      <c r="A138" s="61"/>
      <c r="B138" s="61"/>
      <c r="C138" s="61"/>
      <c r="D138" s="62"/>
      <c r="E138" s="61"/>
      <c r="F138" s="61"/>
      <c r="G138" s="61"/>
      <c r="H138" s="61"/>
      <c r="I138" s="62"/>
      <c r="J138" s="62"/>
      <c r="K138" s="61"/>
      <c r="L138" s="61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3"/>
      <c r="AP138" s="63"/>
      <c r="AQ138" s="63"/>
      <c r="AR138" s="62"/>
      <c r="AS138" s="63"/>
      <c r="AT138" s="63"/>
      <c r="AU138" s="63"/>
      <c r="AV138" s="63"/>
      <c r="AW138" s="63"/>
      <c r="AX138" s="63"/>
      <c r="AY138" s="64"/>
      <c r="AZ138" s="64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</row>
  </sheetData>
  <sheetProtection/>
  <mergeCells count="1">
    <mergeCell ref="A23:AH23"/>
  </mergeCells>
  <printOptions gridLines="1" horizontalCentered="1"/>
  <pageMargins left="0.25" right="0.28" top="0.32" bottom="0.17" header="0.17" footer="0.26"/>
  <pageSetup fitToHeight="1" fitToWidth="1" horizontalDpi="600" verticalDpi="600" orientation="landscape" paperSize="9" r:id="rId1"/>
  <headerFooter alignWithMargins="0">
    <oddFooter>&amp;C&amp;P of &amp;N&amp;R&amp;A</oddFooter>
  </headerFooter>
  <ignoredErrors>
    <ignoredError sqref="BH26:BL68 AR22:AV23 AS13:BF13 BJ13:BL13 AW23:AX23 AZ23:BA23 BJ9:BL10 AS19:AV19 AR25:BF25 BJ25:BL25 BB21:BF23 BJ21:BL23 BL17 AW21:BA22 BJ8:BL8 AR27:BF68 BC26:BF26 BJ15:BL15 BJ14:BL14 BJ16:BL16 BL19 BL18 BJ20:BL20 AS15:BF15 AS21:AV21" formula="1"/>
    <ignoredError sqref="BH13:BI15 AR21 AR13 AR15 BH9:BI10 BH25:BI25 BH20:BI23 BH8:BI8" formula="1" formulaRange="1"/>
    <ignoredError sqref="BH6:BI6 AM12:AN12 BH4:BI4 L12:M12 P12:R12 U12:AB12 AD12:AG12 AC12 AH12 K12 S12:T12 N12:O12 S4 C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N127"/>
  <sheetViews>
    <sheetView showGridLines="0" zoomScale="110" zoomScaleNormal="110" zoomScalePageLayoutView="0" workbookViewId="0" topLeftCell="A1">
      <pane xSplit="1" ySplit="2" topLeftCell="B3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1" sqref="A1"/>
    </sheetView>
  </sheetViews>
  <sheetFormatPr defaultColWidth="9.140625" defaultRowHeight="12.75" outlineLevelCol="2"/>
  <cols>
    <col min="1" max="1" width="24.28125" style="6" customWidth="1"/>
    <col min="2" max="3" width="10.00390625" style="6" customWidth="1"/>
    <col min="4" max="4" width="10.00390625" style="11" customWidth="1" collapsed="1"/>
    <col min="5" max="8" width="10.00390625" style="6" hidden="1" customWidth="1" outlineLevel="1"/>
    <col min="9" max="9" width="10.00390625" style="11" customWidth="1" collapsed="1"/>
    <col min="10" max="13" width="10.00390625" style="6" hidden="1" customWidth="1" outlineLevel="1"/>
    <col min="14" max="14" width="10.00390625" style="11" customWidth="1" collapsed="1"/>
    <col min="15" max="18" width="10.00390625" style="11" hidden="1" customWidth="1" outlineLevel="1"/>
    <col min="19" max="19" width="10.00390625" style="11" customWidth="1" collapsed="1"/>
    <col min="20" max="23" width="10.00390625" style="11" hidden="1" customWidth="1" outlineLevel="1"/>
    <col min="24" max="24" width="10.00390625" style="11" customWidth="1" collapsed="1"/>
    <col min="25" max="28" width="10.00390625" style="11" hidden="1" customWidth="1" outlineLevel="1"/>
    <col min="29" max="29" width="10.00390625" style="11" hidden="1" customWidth="1" collapsed="1"/>
    <col min="30" max="33" width="10.00390625" style="11" hidden="1" customWidth="1" outlineLevel="1"/>
    <col min="34" max="34" width="10.00390625" style="11" hidden="1" customWidth="1" collapsed="1"/>
    <col min="35" max="38" width="10.00390625" style="11" hidden="1" customWidth="1" outlineLevel="1"/>
    <col min="39" max="39" width="10.00390625" style="11" hidden="1" customWidth="1" collapsed="1"/>
    <col min="40" max="43" width="10.00390625" style="11" hidden="1" customWidth="1" outlineLevel="1"/>
    <col min="44" max="44" width="10.00390625" style="11" hidden="1" customWidth="1" collapsed="1"/>
    <col min="45" max="48" width="10.00390625" style="11" hidden="1" customWidth="1" outlineLevel="1"/>
    <col min="49" max="49" width="10.00390625" style="11" hidden="1" customWidth="1" collapsed="1"/>
    <col min="50" max="50" width="10.00390625" style="11" hidden="1" customWidth="1" outlineLevel="1"/>
    <col min="51" max="52" width="10.00390625" style="30" hidden="1" customWidth="1" outlineLevel="1"/>
    <col min="53" max="53" width="10.00390625" style="11" hidden="1" customWidth="1" outlineLevel="1"/>
    <col min="54" max="54" width="10.00390625" style="11" hidden="1" customWidth="1" collapsed="1"/>
    <col min="55" max="58" width="10.00390625" style="11" hidden="1" customWidth="1" outlineLevel="2"/>
    <col min="59" max="59" width="11.57421875" style="11" hidden="1" customWidth="1" collapsed="1"/>
    <col min="60" max="63" width="10.00390625" style="11" hidden="1" customWidth="1" outlineLevel="1"/>
    <col min="64" max="64" width="9.140625" style="0" customWidth="1"/>
  </cols>
  <sheetData>
    <row r="1" spans="1:63" ht="13.5" customHeight="1">
      <c r="A1" s="4" t="s">
        <v>14</v>
      </c>
      <c r="B1" s="4"/>
      <c r="C1" s="4"/>
      <c r="D1" s="5"/>
      <c r="E1" s="4"/>
      <c r="F1" s="4"/>
      <c r="G1" s="4"/>
      <c r="H1" s="4"/>
      <c r="I1" s="5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ht="13.5" customHeight="1">
      <c r="A2" s="8"/>
      <c r="B2" s="9" t="s">
        <v>164</v>
      </c>
      <c r="C2" s="9" t="s">
        <v>161</v>
      </c>
      <c r="D2" s="10" t="s">
        <v>160</v>
      </c>
      <c r="E2" s="9" t="s">
        <v>159</v>
      </c>
      <c r="F2" s="9" t="s">
        <v>158</v>
      </c>
      <c r="G2" s="9" t="s">
        <v>157</v>
      </c>
      <c r="H2" s="9" t="s">
        <v>151</v>
      </c>
      <c r="I2" s="10" t="s">
        <v>147</v>
      </c>
      <c r="J2" s="9" t="s">
        <v>148</v>
      </c>
      <c r="K2" s="9" t="s">
        <v>145</v>
      </c>
      <c r="L2" s="9" t="s">
        <v>143</v>
      </c>
      <c r="M2" s="9" t="s">
        <v>142</v>
      </c>
      <c r="N2" s="10" t="s">
        <v>137</v>
      </c>
      <c r="O2" s="9" t="s">
        <v>136</v>
      </c>
      <c r="P2" s="9" t="s">
        <v>133</v>
      </c>
      <c r="Q2" s="9" t="s">
        <v>130</v>
      </c>
      <c r="R2" s="9" t="s">
        <v>129</v>
      </c>
      <c r="S2" s="10" t="s">
        <v>127</v>
      </c>
      <c r="T2" s="9" t="s">
        <v>126</v>
      </c>
      <c r="U2" s="9" t="s">
        <v>123</v>
      </c>
      <c r="V2" s="9" t="s">
        <v>120</v>
      </c>
      <c r="W2" s="9" t="s">
        <v>118</v>
      </c>
      <c r="X2" s="10" t="s">
        <v>115</v>
      </c>
      <c r="Y2" s="9" t="s">
        <v>114</v>
      </c>
      <c r="Z2" s="9" t="s">
        <v>110</v>
      </c>
      <c r="AA2" s="9" t="s">
        <v>109</v>
      </c>
      <c r="AB2" s="9" t="s">
        <v>107</v>
      </c>
      <c r="AC2" s="10" t="s">
        <v>104</v>
      </c>
      <c r="AD2" s="9" t="s">
        <v>103</v>
      </c>
      <c r="AE2" s="9" t="s">
        <v>100</v>
      </c>
      <c r="AF2" s="9" t="s">
        <v>98</v>
      </c>
      <c r="AG2" s="9" t="s">
        <v>95</v>
      </c>
      <c r="AH2" s="10" t="s">
        <v>91</v>
      </c>
      <c r="AI2" s="9" t="s">
        <v>90</v>
      </c>
      <c r="AJ2" s="9" t="s">
        <v>88</v>
      </c>
      <c r="AK2" s="9" t="s">
        <v>78</v>
      </c>
      <c r="AL2" s="9" t="s">
        <v>69</v>
      </c>
      <c r="AM2" s="10" t="s">
        <v>60</v>
      </c>
      <c r="AN2" s="9" t="s">
        <v>61</v>
      </c>
      <c r="AO2" s="9" t="s">
        <v>24</v>
      </c>
      <c r="AP2" s="9" t="s">
        <v>25</v>
      </c>
      <c r="AQ2" s="9" t="s">
        <v>26</v>
      </c>
      <c r="AR2" s="10" t="s">
        <v>23</v>
      </c>
      <c r="AS2" s="9" t="s">
        <v>30</v>
      </c>
      <c r="AT2" s="9" t="s">
        <v>27</v>
      </c>
      <c r="AU2" s="9" t="s">
        <v>28</v>
      </c>
      <c r="AV2" s="9" t="s">
        <v>29</v>
      </c>
      <c r="AW2" s="10" t="s">
        <v>35</v>
      </c>
      <c r="AX2" s="9" t="s">
        <v>31</v>
      </c>
      <c r="AY2" s="9" t="s">
        <v>32</v>
      </c>
      <c r="AZ2" s="9" t="s">
        <v>33</v>
      </c>
      <c r="BA2" s="9" t="s">
        <v>34</v>
      </c>
      <c r="BB2" s="10" t="s">
        <v>40</v>
      </c>
      <c r="BC2" s="9" t="s">
        <v>36</v>
      </c>
      <c r="BD2" s="9" t="s">
        <v>37</v>
      </c>
      <c r="BE2" s="9" t="s">
        <v>38</v>
      </c>
      <c r="BF2" s="9" t="s">
        <v>39</v>
      </c>
      <c r="BG2" s="10" t="s">
        <v>45</v>
      </c>
      <c r="BH2" s="9" t="s">
        <v>41</v>
      </c>
      <c r="BI2" s="9" t="s">
        <v>42</v>
      </c>
      <c r="BJ2" s="9" t="s">
        <v>43</v>
      </c>
      <c r="BK2" s="9" t="s">
        <v>44</v>
      </c>
    </row>
    <row r="3" spans="1:63" ht="23.25">
      <c r="A3" s="74" t="s">
        <v>50</v>
      </c>
      <c r="B3" s="41"/>
      <c r="C3" s="41"/>
      <c r="D3" s="75"/>
      <c r="E3" s="41"/>
      <c r="F3" s="41"/>
      <c r="G3" s="41"/>
      <c r="H3" s="41"/>
      <c r="I3" s="75"/>
      <c r="J3" s="41"/>
      <c r="K3" s="41"/>
      <c r="L3" s="41"/>
      <c r="M3" s="41"/>
      <c r="N3" s="75"/>
      <c r="O3" s="41"/>
      <c r="P3" s="41"/>
      <c r="Q3" s="41"/>
      <c r="R3" s="41"/>
      <c r="S3" s="75"/>
      <c r="T3" s="41"/>
      <c r="U3" s="41"/>
      <c r="V3" s="41"/>
      <c r="W3" s="41"/>
      <c r="X3" s="75"/>
      <c r="Y3" s="41"/>
      <c r="Z3" s="41"/>
      <c r="AA3" s="41"/>
      <c r="AB3" s="41"/>
      <c r="AC3" s="75"/>
      <c r="AD3" s="41"/>
      <c r="AE3" s="41"/>
      <c r="AF3" s="41"/>
      <c r="AG3" s="41"/>
      <c r="AH3" s="75"/>
      <c r="AI3" s="41"/>
      <c r="AJ3" s="41"/>
      <c r="AK3" s="41"/>
      <c r="AL3" s="41"/>
      <c r="AM3" s="75"/>
      <c r="AN3" s="41"/>
      <c r="AO3" s="41"/>
      <c r="AP3" s="41"/>
      <c r="AQ3" s="41"/>
      <c r="AR3" s="75"/>
      <c r="AS3" s="41"/>
      <c r="AT3" s="41"/>
      <c r="AU3" s="76"/>
      <c r="AV3" s="41"/>
      <c r="AW3" s="75"/>
      <c r="AX3" s="41"/>
      <c r="AY3" s="76"/>
      <c r="AZ3" s="41"/>
      <c r="BA3" s="41"/>
      <c r="BB3" s="75"/>
      <c r="BC3" s="41"/>
      <c r="BD3" s="77"/>
      <c r="BE3" s="77"/>
      <c r="BF3" s="35"/>
      <c r="BG3" s="75"/>
      <c r="BH3" s="35"/>
      <c r="BI3" s="6"/>
      <c r="BJ3" s="35"/>
      <c r="BK3" s="35"/>
    </row>
    <row r="4" spans="1:66" ht="12.75">
      <c r="A4" s="32" t="s">
        <v>6</v>
      </c>
      <c r="B4" s="99">
        <v>0.3347886479222771</v>
      </c>
      <c r="C4" s="99">
        <v>0.2800165421704424</v>
      </c>
      <c r="D4" s="98">
        <v>0.30777796601065216</v>
      </c>
      <c r="E4" s="99">
        <v>0.31636022898178695</v>
      </c>
      <c r="F4" s="99">
        <v>0.27698618904527245</v>
      </c>
      <c r="G4" s="99">
        <v>0.3123</v>
      </c>
      <c r="H4" s="99">
        <v>0.32689999999999997</v>
      </c>
      <c r="I4" s="98">
        <v>0.30760000000000004</v>
      </c>
      <c r="J4" s="99">
        <v>0.3172</v>
      </c>
      <c r="K4" s="99">
        <v>0.313</v>
      </c>
      <c r="L4" s="99">
        <v>0.3127</v>
      </c>
      <c r="M4" s="99">
        <v>0.2848</v>
      </c>
      <c r="N4" s="98">
        <v>0.27067979905067874</v>
      </c>
      <c r="O4" s="99">
        <v>0.2962</v>
      </c>
      <c r="P4" s="99">
        <v>0.2784</v>
      </c>
      <c r="Q4" s="99">
        <v>0.2601091798748375</v>
      </c>
      <c r="R4" s="99">
        <v>0.2473720135001134</v>
      </c>
      <c r="S4" s="98">
        <v>0.1948</v>
      </c>
      <c r="T4" s="99">
        <v>0.236904791431002</v>
      </c>
      <c r="U4" s="99">
        <v>0.219621457208965</v>
      </c>
      <c r="V4" s="99">
        <v>0.165</v>
      </c>
      <c r="W4" s="99">
        <v>0.1533</v>
      </c>
      <c r="X4" s="98">
        <v>0.158</v>
      </c>
      <c r="Y4" s="99">
        <v>0.1642</v>
      </c>
      <c r="Z4" s="99">
        <v>0.1505</v>
      </c>
      <c r="AA4" s="99">
        <v>0.1459</v>
      </c>
      <c r="AB4" s="99">
        <v>0.1725</v>
      </c>
      <c r="AC4" s="98">
        <v>0.2018</v>
      </c>
      <c r="AD4" s="99">
        <v>0.1893</v>
      </c>
      <c r="AE4" s="99">
        <v>0.1653</v>
      </c>
      <c r="AF4" s="99">
        <v>0.2011622047478734</v>
      </c>
      <c r="AG4" s="99">
        <v>0.2529651630845328</v>
      </c>
      <c r="AH4" s="98">
        <v>0.1816</v>
      </c>
      <c r="AI4" s="99">
        <v>0.1854</v>
      </c>
      <c r="AJ4" s="99">
        <v>0.15976669118740677</v>
      </c>
      <c r="AK4" s="99">
        <v>0.17766686365460957</v>
      </c>
      <c r="AL4" s="99">
        <v>0.2034454958833939</v>
      </c>
      <c r="AM4" s="98">
        <v>0.18116657969871475</v>
      </c>
      <c r="AN4" s="99">
        <v>0.187</v>
      </c>
      <c r="AO4" s="99">
        <v>0.17358179086158154</v>
      </c>
      <c r="AP4" s="99">
        <v>0.1882213824837408</v>
      </c>
      <c r="AQ4" s="99">
        <v>0.1754241573252223</v>
      </c>
      <c r="AR4" s="98">
        <v>0.15109956129940558</v>
      </c>
      <c r="AS4" s="99">
        <v>0.17302601767670217</v>
      </c>
      <c r="AT4" s="99">
        <v>0.16457961947768188</v>
      </c>
      <c r="AU4" s="99">
        <v>0.1332043526699852</v>
      </c>
      <c r="AV4" s="99">
        <v>0.13437940356458158</v>
      </c>
      <c r="AW4" s="98">
        <v>0.1261236529787407</v>
      </c>
      <c r="AX4" s="99">
        <v>0.10782119580186322</v>
      </c>
      <c r="AY4" s="99">
        <v>0.14062730492569467</v>
      </c>
      <c r="AZ4" s="99">
        <v>0.126806488588999</v>
      </c>
      <c r="BA4" s="99">
        <v>0.1292609244683506</v>
      </c>
      <c r="BB4" s="98">
        <v>0.1118601912042163</v>
      </c>
      <c r="BC4" s="99">
        <v>0.12489424531358158</v>
      </c>
      <c r="BD4" s="99">
        <v>0.10629389390910429</v>
      </c>
      <c r="BE4" s="99">
        <v>0.12332900855722553</v>
      </c>
      <c r="BF4" s="99">
        <v>0.09358469717275997</v>
      </c>
      <c r="BG4" s="98">
        <v>0.11121324866461114</v>
      </c>
      <c r="BH4" s="78">
        <v>0.09489756177552756</v>
      </c>
      <c r="BI4" s="78">
        <v>0.11325915082117706</v>
      </c>
      <c r="BJ4" s="78">
        <v>0.09649092245584767</v>
      </c>
      <c r="BK4" s="78">
        <v>0.1435999681952452</v>
      </c>
      <c r="BN4" s="97"/>
    </row>
    <row r="5" spans="1:63" ht="12.75">
      <c r="A5" s="32" t="s">
        <v>7</v>
      </c>
      <c r="B5" s="99">
        <v>0.09489181459635299</v>
      </c>
      <c r="C5" s="99">
        <v>0.11516075410369973</v>
      </c>
      <c r="D5" s="98">
        <v>0.13046438886524503</v>
      </c>
      <c r="E5" s="99">
        <v>0.12956132822035166</v>
      </c>
      <c r="F5" s="99">
        <v>0.13069646973840696</v>
      </c>
      <c r="G5" s="99">
        <v>0.132</v>
      </c>
      <c r="H5" s="99">
        <v>0.12960000000000002</v>
      </c>
      <c r="I5" s="98">
        <v>0.1509</v>
      </c>
      <c r="J5" s="99">
        <v>0.1437</v>
      </c>
      <c r="K5" s="99">
        <v>0.1506</v>
      </c>
      <c r="L5" s="99">
        <v>0.154</v>
      </c>
      <c r="M5" s="99">
        <v>0.1566</v>
      </c>
      <c r="N5" s="98">
        <v>0.15999816322782096</v>
      </c>
      <c r="O5" s="99">
        <v>0.159</v>
      </c>
      <c r="P5" s="99">
        <v>0.1583</v>
      </c>
      <c r="Q5" s="99">
        <v>0.15471053944564908</v>
      </c>
      <c r="R5" s="99">
        <v>0.16844904329730043</v>
      </c>
      <c r="S5" s="98">
        <v>0.1652</v>
      </c>
      <c r="T5" s="99">
        <v>0.1772</v>
      </c>
      <c r="U5" s="99">
        <v>0.173087001130812</v>
      </c>
      <c r="V5" s="99">
        <v>0.163</v>
      </c>
      <c r="W5" s="99">
        <v>0.146</v>
      </c>
      <c r="X5" s="98">
        <v>0.166</v>
      </c>
      <c r="Y5" s="99">
        <v>0.1459</v>
      </c>
      <c r="Z5" s="99">
        <v>0.1686</v>
      </c>
      <c r="AA5" s="99">
        <v>0.1764</v>
      </c>
      <c r="AB5" s="99">
        <v>0.17859999999999998</v>
      </c>
      <c r="AC5" s="98">
        <v>0.2002</v>
      </c>
      <c r="AD5" s="99">
        <v>0.18100000000000002</v>
      </c>
      <c r="AE5" s="99">
        <v>0.1885</v>
      </c>
      <c r="AF5" s="99">
        <v>0.22078209388696204</v>
      </c>
      <c r="AG5" s="99">
        <v>0.21211962823154362</v>
      </c>
      <c r="AH5" s="98">
        <v>0.2793</v>
      </c>
      <c r="AI5" s="99">
        <v>0.2624</v>
      </c>
      <c r="AJ5" s="99">
        <v>0.27816702777811275</v>
      </c>
      <c r="AK5" s="99">
        <v>0.2960631216270461</v>
      </c>
      <c r="AL5" s="99">
        <v>0.2808796459530332</v>
      </c>
      <c r="AM5" s="98">
        <v>0.26672214147146367</v>
      </c>
      <c r="AN5" s="99">
        <v>0.2146</v>
      </c>
      <c r="AO5" s="99">
        <v>0.3199949747316635</v>
      </c>
      <c r="AP5" s="99">
        <v>0.2578583421614111</v>
      </c>
      <c r="AQ5" s="99">
        <v>0.27238796101097634</v>
      </c>
      <c r="AR5" s="98">
        <v>0.3614218542845587</v>
      </c>
      <c r="AS5" s="99">
        <v>0.3277482725318451</v>
      </c>
      <c r="AT5" s="99">
        <v>0.3369603400300558</v>
      </c>
      <c r="AU5" s="99">
        <v>0.36368415503893636</v>
      </c>
      <c r="AV5" s="99">
        <v>0.41776484889536675</v>
      </c>
      <c r="AW5" s="98">
        <v>0.42632411037391865</v>
      </c>
      <c r="AX5" s="99">
        <v>0.5090483051469112</v>
      </c>
      <c r="AY5" s="99">
        <v>0.43098842516522434</v>
      </c>
      <c r="AZ5" s="99">
        <v>0.4016231366224794</v>
      </c>
      <c r="BA5" s="99">
        <v>0.368653701213478</v>
      </c>
      <c r="BB5" s="98">
        <v>0.48889290834304705</v>
      </c>
      <c r="BC5" s="99">
        <v>0.42213891329630654</v>
      </c>
      <c r="BD5" s="99">
        <v>0.49815758358539936</v>
      </c>
      <c r="BE5" s="99">
        <v>0.508205368111778</v>
      </c>
      <c r="BF5" s="99">
        <v>0.531000481319612</v>
      </c>
      <c r="BG5" s="98">
        <v>0.5037947141391548</v>
      </c>
      <c r="BH5" s="78">
        <v>0.5383784628629408</v>
      </c>
      <c r="BI5" s="78">
        <v>0.5344386473324987</v>
      </c>
      <c r="BJ5" s="78">
        <v>0.48340145254236083</v>
      </c>
      <c r="BK5" s="78">
        <v>0.45097042007780164</v>
      </c>
    </row>
    <row r="6" spans="1:63" ht="12.75">
      <c r="A6" s="32" t="s">
        <v>8</v>
      </c>
      <c r="B6" s="99">
        <v>0.2063083909882803</v>
      </c>
      <c r="C6" s="99">
        <v>0.23806295376092534</v>
      </c>
      <c r="D6" s="98">
        <v>0.23322886408805996</v>
      </c>
      <c r="E6" s="99">
        <v>0.21784766569289038</v>
      </c>
      <c r="F6" s="99">
        <v>0.24078063049798504</v>
      </c>
      <c r="G6" s="99">
        <v>0.23079999999999998</v>
      </c>
      <c r="H6" s="99">
        <v>0.245</v>
      </c>
      <c r="I6" s="98">
        <v>0.2183</v>
      </c>
      <c r="J6" s="99">
        <v>0.2492</v>
      </c>
      <c r="K6" s="99">
        <v>0.207</v>
      </c>
      <c r="L6" s="99">
        <v>0.1945</v>
      </c>
      <c r="M6" s="99">
        <v>0.21989999999999998</v>
      </c>
      <c r="N6" s="98">
        <v>0.21063211816352856</v>
      </c>
      <c r="O6" s="99">
        <v>0.1949</v>
      </c>
      <c r="P6" s="99">
        <v>0.198</v>
      </c>
      <c r="Q6" s="99">
        <v>0.2156014882269201</v>
      </c>
      <c r="R6" s="99">
        <v>0.23487684926207383</v>
      </c>
      <c r="S6" s="98">
        <v>0.2249</v>
      </c>
      <c r="T6" s="99">
        <v>0.2111</v>
      </c>
      <c r="U6" s="99">
        <v>0.203247934860024</v>
      </c>
      <c r="V6" s="99">
        <v>0.252</v>
      </c>
      <c r="W6" s="99">
        <v>0.2354</v>
      </c>
      <c r="X6" s="98">
        <v>0.222</v>
      </c>
      <c r="Y6" s="99">
        <v>0.2115</v>
      </c>
      <c r="Z6" s="99">
        <v>0.2452</v>
      </c>
      <c r="AA6" s="99">
        <v>0.22190000000000001</v>
      </c>
      <c r="AB6" s="99">
        <v>0.2118</v>
      </c>
      <c r="AC6" s="98">
        <v>0.2253</v>
      </c>
      <c r="AD6" s="99">
        <v>0.2403</v>
      </c>
      <c r="AE6" s="99">
        <v>0.2323</v>
      </c>
      <c r="AF6" s="99">
        <v>0.2296471103805491</v>
      </c>
      <c r="AG6" s="99">
        <v>0.19851797975737515</v>
      </c>
      <c r="AH6" s="98">
        <v>0.21359999999999998</v>
      </c>
      <c r="AI6" s="99">
        <v>0.2249</v>
      </c>
      <c r="AJ6" s="99">
        <v>0.23583726268144342</v>
      </c>
      <c r="AK6" s="99">
        <v>0.19632961286294098</v>
      </c>
      <c r="AL6" s="99">
        <v>0.19646779306787812</v>
      </c>
      <c r="AM6" s="98">
        <v>0.21195960403775266</v>
      </c>
      <c r="AN6" s="99">
        <v>0.2184</v>
      </c>
      <c r="AO6" s="99">
        <v>0.20938813651956525</v>
      </c>
      <c r="AP6" s="99">
        <v>0.2156608069877787</v>
      </c>
      <c r="AQ6" s="99">
        <v>0.2036608608390575</v>
      </c>
      <c r="AR6" s="98">
        <v>0.20398135762786687</v>
      </c>
      <c r="AS6" s="99">
        <v>0.17971161313257222</v>
      </c>
      <c r="AT6" s="99">
        <v>0.22231826218521203</v>
      </c>
      <c r="AU6" s="99">
        <v>0.2139393145029163</v>
      </c>
      <c r="AV6" s="99">
        <v>0.19844389745326552</v>
      </c>
      <c r="AW6" s="98">
        <v>0.20946581137264136</v>
      </c>
      <c r="AX6" s="99">
        <v>0.18909331484226538</v>
      </c>
      <c r="AY6" s="99">
        <v>0.20074341841019464</v>
      </c>
      <c r="AZ6" s="99">
        <v>0.22006617490131009</v>
      </c>
      <c r="BA6" s="99">
        <v>0.2280551447717884</v>
      </c>
      <c r="BB6" s="98">
        <v>0.1623061679133065</v>
      </c>
      <c r="BC6" s="99">
        <v>0.1742289521953857</v>
      </c>
      <c r="BD6" s="99">
        <v>0.1685264942329517</v>
      </c>
      <c r="BE6" s="99">
        <v>0.15634396945533002</v>
      </c>
      <c r="BF6" s="99">
        <v>0.14907035348643077</v>
      </c>
      <c r="BG6" s="98">
        <v>0.14445994595407138</v>
      </c>
      <c r="BH6" s="78">
        <v>0.14282419981346914</v>
      </c>
      <c r="BI6" s="78">
        <v>0.12249348843399215</v>
      </c>
      <c r="BJ6" s="78">
        <v>0.1517210452900504</v>
      </c>
      <c r="BK6" s="78">
        <v>0.1629783652656072</v>
      </c>
    </row>
    <row r="7" spans="1:63" ht="12.75">
      <c r="A7" s="32" t="s">
        <v>9</v>
      </c>
      <c r="B7" s="99">
        <v>0.07866809858391495</v>
      </c>
      <c r="C7" s="99">
        <v>0.11134202791531571</v>
      </c>
      <c r="D7" s="98">
        <v>0.1042784184582075</v>
      </c>
      <c r="E7" s="99">
        <v>0.10524973030858999</v>
      </c>
      <c r="F7" s="99">
        <v>0.1117184055497619</v>
      </c>
      <c r="G7" s="99">
        <v>0.09820000000000001</v>
      </c>
      <c r="H7" s="99">
        <v>0.1016</v>
      </c>
      <c r="I7" s="98">
        <v>0.1023</v>
      </c>
      <c r="J7" s="99">
        <v>0.1</v>
      </c>
      <c r="K7" s="99">
        <v>0.08380000000000001</v>
      </c>
      <c r="L7" s="99">
        <v>0.1014</v>
      </c>
      <c r="M7" s="99">
        <v>0.11789999999999999</v>
      </c>
      <c r="N7" s="98">
        <v>0.12413115842321164</v>
      </c>
      <c r="O7" s="99">
        <v>0.125</v>
      </c>
      <c r="P7" s="99">
        <v>0.1325</v>
      </c>
      <c r="Q7" s="99">
        <v>0.1303715232778648</v>
      </c>
      <c r="R7" s="99">
        <v>0.10787417680879731</v>
      </c>
      <c r="S7" s="98">
        <v>0.119</v>
      </c>
      <c r="T7" s="99">
        <v>0.0971</v>
      </c>
      <c r="U7" s="99">
        <v>0.103514960226369</v>
      </c>
      <c r="V7" s="99">
        <v>0.102</v>
      </c>
      <c r="W7" s="99">
        <v>0.1757</v>
      </c>
      <c r="X7" s="98">
        <v>0.098</v>
      </c>
      <c r="Y7" s="99">
        <v>0.0923</v>
      </c>
      <c r="Z7" s="99">
        <v>0.1133</v>
      </c>
      <c r="AA7" s="99">
        <v>0.0967</v>
      </c>
      <c r="AB7" s="99">
        <v>0.08779999999999999</v>
      </c>
      <c r="AC7" s="98">
        <v>0.063</v>
      </c>
      <c r="AD7" s="99">
        <v>0.0678</v>
      </c>
      <c r="AE7" s="99">
        <v>0.0824</v>
      </c>
      <c r="AF7" s="99">
        <v>0.05548333412931877</v>
      </c>
      <c r="AG7" s="99">
        <v>0.04487090933015851</v>
      </c>
      <c r="AH7" s="98">
        <v>0.0647</v>
      </c>
      <c r="AI7" s="99">
        <v>0.0551</v>
      </c>
      <c r="AJ7" s="99">
        <v>0.06619795874887949</v>
      </c>
      <c r="AK7" s="99">
        <v>0.06917064359306008</v>
      </c>
      <c r="AL7" s="99">
        <v>0.0682986894513945</v>
      </c>
      <c r="AM7" s="98">
        <v>0.10531783447724534</v>
      </c>
      <c r="AN7" s="99">
        <v>0.1149</v>
      </c>
      <c r="AO7" s="99">
        <v>0.06253036315929657</v>
      </c>
      <c r="AP7" s="99">
        <v>0.11248391666294602</v>
      </c>
      <c r="AQ7" s="99">
        <v>0.135864145189772</v>
      </c>
      <c r="AR7" s="98">
        <v>0.11512248937631758</v>
      </c>
      <c r="AS7" s="99">
        <v>0.13296126718123272</v>
      </c>
      <c r="AT7" s="99">
        <v>0.13155320913568405</v>
      </c>
      <c r="AU7" s="99">
        <v>0.12293671304461799</v>
      </c>
      <c r="AV7" s="99">
        <v>0.07210808653212297</v>
      </c>
      <c r="AW7" s="98">
        <v>0.05794277727911902</v>
      </c>
      <c r="AX7" s="99">
        <v>0.05307462446938525</v>
      </c>
      <c r="AY7" s="99">
        <v>0.0745784496293862</v>
      </c>
      <c r="AZ7" s="99">
        <v>0.05951359610130612</v>
      </c>
      <c r="BA7" s="99">
        <v>0.046625716595208914</v>
      </c>
      <c r="BB7" s="98">
        <v>0.06580790419570112</v>
      </c>
      <c r="BC7" s="99">
        <v>0.058123707928280255</v>
      </c>
      <c r="BD7" s="99">
        <v>0.06544614493359228</v>
      </c>
      <c r="BE7" s="99">
        <v>0.058514353264852555</v>
      </c>
      <c r="BF7" s="99">
        <v>0.08076880855904489</v>
      </c>
      <c r="BG7" s="98">
        <v>0.05376260661809784</v>
      </c>
      <c r="BH7" s="78">
        <v>0.04803553309897408</v>
      </c>
      <c r="BI7" s="78">
        <v>0.02967074154447013</v>
      </c>
      <c r="BJ7" s="78">
        <v>0.07847587420916727</v>
      </c>
      <c r="BK7" s="78">
        <v>0.060994618695494975</v>
      </c>
    </row>
    <row r="8" spans="1:63" ht="12.75">
      <c r="A8" s="32" t="s">
        <v>10</v>
      </c>
      <c r="B8" s="99">
        <v>0.14494574546657027</v>
      </c>
      <c r="C8" s="99">
        <v>0.16950331020761553</v>
      </c>
      <c r="D8" s="98">
        <v>0.1575724019387068</v>
      </c>
      <c r="E8" s="99">
        <v>0.150871280423947</v>
      </c>
      <c r="F8" s="99">
        <v>0.17422725194702088</v>
      </c>
      <c r="G8" s="99">
        <v>0.1583</v>
      </c>
      <c r="H8" s="99">
        <v>0.1462</v>
      </c>
      <c r="I8" s="98">
        <v>0.1508</v>
      </c>
      <c r="J8" s="99">
        <v>0.1346</v>
      </c>
      <c r="K8" s="99">
        <v>0.16570000000000001</v>
      </c>
      <c r="L8" s="99">
        <v>0.1547</v>
      </c>
      <c r="M8" s="99">
        <v>0.149</v>
      </c>
      <c r="N8" s="98">
        <v>0.14000070892961294</v>
      </c>
      <c r="O8" s="99">
        <v>0.1442</v>
      </c>
      <c r="P8" s="99">
        <v>0.1405</v>
      </c>
      <c r="Q8" s="99">
        <v>0.13512343141531133</v>
      </c>
      <c r="R8" s="99">
        <v>0.1402437668695834</v>
      </c>
      <c r="S8" s="98">
        <v>0.1631</v>
      </c>
      <c r="T8" s="99">
        <v>0.1648</v>
      </c>
      <c r="U8" s="99">
        <v>0.170036225195189</v>
      </c>
      <c r="V8" s="99">
        <v>0.161</v>
      </c>
      <c r="W8" s="99">
        <v>0.1568</v>
      </c>
      <c r="X8" s="98">
        <v>0.193</v>
      </c>
      <c r="Y8" s="99">
        <v>0.1932</v>
      </c>
      <c r="Z8" s="99">
        <v>0.1779</v>
      </c>
      <c r="AA8" s="99">
        <v>0.2028</v>
      </c>
      <c r="AB8" s="99">
        <v>0.1978</v>
      </c>
      <c r="AC8" s="98">
        <v>0.1438</v>
      </c>
      <c r="AD8" s="99">
        <v>0.1527</v>
      </c>
      <c r="AE8" s="99">
        <v>0.1292</v>
      </c>
      <c r="AF8" s="99">
        <v>0.11836118705035101</v>
      </c>
      <c r="AG8" s="99">
        <v>0.17426766671012175</v>
      </c>
      <c r="AH8" s="98">
        <v>0.1438</v>
      </c>
      <c r="AI8" s="99">
        <v>0.1681</v>
      </c>
      <c r="AJ8" s="99">
        <v>0.1405775371261425</v>
      </c>
      <c r="AK8" s="99">
        <v>0.1349808773025289</v>
      </c>
      <c r="AL8" s="99">
        <v>0.13153002006850736</v>
      </c>
      <c r="AM8" s="98">
        <v>0.13473125969551517</v>
      </c>
      <c r="AN8" s="99">
        <v>0.1352</v>
      </c>
      <c r="AO8" s="99">
        <v>0.12958499869897316</v>
      </c>
      <c r="AP8" s="99">
        <v>0.14094753348242978</v>
      </c>
      <c r="AQ8" s="99">
        <v>0.1329920886199037</v>
      </c>
      <c r="AR8" s="98">
        <v>0.11220656860418088</v>
      </c>
      <c r="AS8" s="99">
        <v>0.12406799107163291</v>
      </c>
      <c r="AT8" s="99">
        <v>0.09847286741480665</v>
      </c>
      <c r="AU8" s="99">
        <v>0.11676216744501464</v>
      </c>
      <c r="AV8" s="99">
        <v>0.109863077490641</v>
      </c>
      <c r="AW8" s="98">
        <v>0.12992682568226285</v>
      </c>
      <c r="AX8" s="99">
        <v>0.08915712009920956</v>
      </c>
      <c r="AY8" s="99">
        <v>0.1127834373973053</v>
      </c>
      <c r="AZ8" s="99">
        <v>0.13906057646508432</v>
      </c>
      <c r="BA8" s="99">
        <v>0.1726893568305787</v>
      </c>
      <c r="BB8" s="98">
        <v>0.09751073985970886</v>
      </c>
      <c r="BC8" s="99">
        <v>0.14154230537059004</v>
      </c>
      <c r="BD8" s="99">
        <v>0.08837900594986539</v>
      </c>
      <c r="BE8" s="99">
        <v>0.06917344649315435</v>
      </c>
      <c r="BF8" s="99">
        <v>0.0870042498470996</v>
      </c>
      <c r="BG8" s="98">
        <v>0.10032994201250081</v>
      </c>
      <c r="BH8" s="78">
        <v>0.07488777403121828</v>
      </c>
      <c r="BI8" s="78">
        <v>0.08792854795473003</v>
      </c>
      <c r="BJ8" s="78">
        <v>0.12248826299364904</v>
      </c>
      <c r="BK8" s="78">
        <v>0.12043350480896893</v>
      </c>
    </row>
    <row r="9" spans="1:63" ht="12.75">
      <c r="A9" s="32" t="s">
        <v>11</v>
      </c>
      <c r="B9" s="99">
        <v>0.03185859895164316</v>
      </c>
      <c r="C9" s="99">
        <v>0.043811761063987244</v>
      </c>
      <c r="D9" s="98">
        <v>0.04450534466587058</v>
      </c>
      <c r="E9" s="99">
        <v>0.06346134396875516</v>
      </c>
      <c r="F9" s="99">
        <v>0.04311591668198687</v>
      </c>
      <c r="G9" s="99">
        <v>0.0455</v>
      </c>
      <c r="H9" s="99">
        <v>0.02345</v>
      </c>
      <c r="I9" s="98">
        <v>0.0268</v>
      </c>
      <c r="J9" s="99">
        <v>0.0264</v>
      </c>
      <c r="K9" s="99">
        <v>0.0361</v>
      </c>
      <c r="L9" s="99">
        <v>0.0218</v>
      </c>
      <c r="M9" s="99">
        <v>0.022099999999999998</v>
      </c>
      <c r="N9" s="98">
        <v>0.024475257819439922</v>
      </c>
      <c r="O9" s="99">
        <v>0.0335</v>
      </c>
      <c r="P9" s="99">
        <v>0.019299999999999998</v>
      </c>
      <c r="Q9" s="99">
        <v>0.018655135732194468</v>
      </c>
      <c r="R9" s="99">
        <v>0.02662448251788676</v>
      </c>
      <c r="S9" s="98">
        <v>0.039</v>
      </c>
      <c r="T9" s="99">
        <v>0.0411</v>
      </c>
      <c r="U9" s="99">
        <v>0.0310751908514978</v>
      </c>
      <c r="V9" s="99">
        <v>0.038</v>
      </c>
      <c r="W9" s="99">
        <v>0.0453</v>
      </c>
      <c r="X9" s="98">
        <v>0.056</v>
      </c>
      <c r="Y9" s="99">
        <v>0.0331</v>
      </c>
      <c r="Z9" s="99">
        <v>0.0509</v>
      </c>
      <c r="AA9" s="99">
        <v>0.0898</v>
      </c>
      <c r="AB9" s="99">
        <v>0.0535</v>
      </c>
      <c r="AC9" s="98">
        <v>0.058600000000000006</v>
      </c>
      <c r="AD9" s="99">
        <v>0.0365</v>
      </c>
      <c r="AE9" s="99">
        <v>0.0868</v>
      </c>
      <c r="AF9" s="99">
        <v>0.07212633695375045</v>
      </c>
      <c r="AG9" s="99">
        <v>0.038670945030756354</v>
      </c>
      <c r="AH9" s="98">
        <v>0.0339</v>
      </c>
      <c r="AI9" s="99">
        <v>0.0234</v>
      </c>
      <c r="AJ9" s="99">
        <v>0.0276320602647436</v>
      </c>
      <c r="AK9" s="99">
        <v>0.04537319923286206</v>
      </c>
      <c r="AL9" s="99">
        <v>0.03959913097120097</v>
      </c>
      <c r="AM9" s="98">
        <v>0.030219953659739018</v>
      </c>
      <c r="AN9" s="99">
        <v>0.0568</v>
      </c>
      <c r="AO9" s="99">
        <v>0.023417298709559574</v>
      </c>
      <c r="AP9" s="99">
        <v>0.021526980093868515</v>
      </c>
      <c r="AQ9" s="99">
        <v>0.019118001695851386</v>
      </c>
      <c r="AR9" s="98">
        <v>0.022428225906035406</v>
      </c>
      <c r="AS9" s="99">
        <v>0.01917798605209638</v>
      </c>
      <c r="AT9" s="99">
        <v>0.015199903215038984</v>
      </c>
      <c r="AU9" s="99">
        <v>0.018223030171787426</v>
      </c>
      <c r="AV9" s="99">
        <v>0.037609843422095085</v>
      </c>
      <c r="AW9" s="98">
        <v>0.02337013126549312</v>
      </c>
      <c r="AX9" s="99">
        <v>0.02589026326242784</v>
      </c>
      <c r="AY9" s="99">
        <v>0.014221345894037318</v>
      </c>
      <c r="AZ9" s="99">
        <v>0.01895355460418731</v>
      </c>
      <c r="BA9" s="99">
        <v>0.0327016989685499</v>
      </c>
      <c r="BB9" s="98">
        <v>0.040087051632933704</v>
      </c>
      <c r="BC9" s="99">
        <v>0.04487028590473571</v>
      </c>
      <c r="BD9" s="99">
        <v>0.03144810131390882</v>
      </c>
      <c r="BE9" s="99">
        <v>0.046620114582270354</v>
      </c>
      <c r="BF9" s="99">
        <v>0.03796755254405764</v>
      </c>
      <c r="BG9" s="98">
        <v>0.04658880968033101</v>
      </c>
      <c r="BH9" s="78">
        <v>0.07661215935062672</v>
      </c>
      <c r="BI9" s="78">
        <v>0.06113946294178837</v>
      </c>
      <c r="BJ9" s="78">
        <v>0.018362421129897097</v>
      </c>
      <c r="BK9" s="78">
        <v>0.02515276033767048</v>
      </c>
    </row>
    <row r="10" spans="1:63" ht="12.75">
      <c r="A10" s="32" t="s">
        <v>116</v>
      </c>
      <c r="B10" s="99">
        <v>0.05245371811039957</v>
      </c>
      <c r="C10" s="99">
        <v>0.03004757889373832</v>
      </c>
      <c r="D10" s="98">
        <v>0.01944574141485929</v>
      </c>
      <c r="E10" s="99">
        <v>0.014728694378607368</v>
      </c>
      <c r="F10" s="99">
        <v>0.020420443596998003</v>
      </c>
      <c r="G10" s="99">
        <v>0.0199</v>
      </c>
      <c r="H10" s="99">
        <v>0.023</v>
      </c>
      <c r="I10" s="98">
        <v>0.026000000000000002</v>
      </c>
      <c r="J10" s="99">
        <v>0.025</v>
      </c>
      <c r="K10" s="99">
        <v>0.024900000000000002</v>
      </c>
      <c r="L10" s="99">
        <v>0.026600000000000002</v>
      </c>
      <c r="M10" s="99">
        <v>0.0279</v>
      </c>
      <c r="N10" s="98">
        <v>0.04688522107325498</v>
      </c>
      <c r="O10" s="99">
        <v>0.023799999999999998</v>
      </c>
      <c r="P10" s="99">
        <v>0.05</v>
      </c>
      <c r="Q10" s="99">
        <v>0.06304253914858945</v>
      </c>
      <c r="R10" s="99">
        <v>0.0505209282884293</v>
      </c>
      <c r="S10" s="98">
        <v>0.0706</v>
      </c>
      <c r="T10" s="99">
        <v>0.0411</v>
      </c>
      <c r="U10" s="99">
        <v>0.0736630853748461</v>
      </c>
      <c r="V10" s="99">
        <v>0.096</v>
      </c>
      <c r="W10" s="99">
        <v>0.0746</v>
      </c>
      <c r="X10" s="98">
        <v>0.076</v>
      </c>
      <c r="Y10" s="99">
        <v>0.1378</v>
      </c>
      <c r="Z10" s="99">
        <v>0.072</v>
      </c>
      <c r="AA10" s="99">
        <v>0.0467</v>
      </c>
      <c r="AB10" s="99">
        <v>0.0357</v>
      </c>
      <c r="AC10" s="98">
        <v>0.014</v>
      </c>
      <c r="AD10" s="99">
        <v>0.021</v>
      </c>
      <c r="AE10" s="99">
        <v>0</v>
      </c>
      <c r="AF10" s="99">
        <v>0</v>
      </c>
      <c r="AG10" s="99">
        <v>0</v>
      </c>
      <c r="AH10" s="98">
        <v>0</v>
      </c>
      <c r="AI10" s="99"/>
      <c r="AJ10" s="99"/>
      <c r="AK10" s="99"/>
      <c r="AL10" s="99"/>
      <c r="AM10" s="98">
        <v>0</v>
      </c>
      <c r="AN10" s="99"/>
      <c r="AO10" s="99"/>
      <c r="AP10" s="99"/>
      <c r="AQ10" s="99"/>
      <c r="AR10" s="98">
        <v>0</v>
      </c>
      <c r="AS10" s="99"/>
      <c r="AT10" s="99"/>
      <c r="AU10" s="99"/>
      <c r="AV10" s="99"/>
      <c r="AW10" s="98">
        <v>0</v>
      </c>
      <c r="AX10" s="99"/>
      <c r="AY10" s="99"/>
      <c r="AZ10" s="99"/>
      <c r="BA10" s="99"/>
      <c r="BB10" s="98">
        <v>0</v>
      </c>
      <c r="BC10" s="99"/>
      <c r="BD10" s="99"/>
      <c r="BE10" s="99"/>
      <c r="BF10" s="99"/>
      <c r="BG10" s="98"/>
      <c r="BH10" s="78"/>
      <c r="BI10" s="78"/>
      <c r="BJ10" s="78"/>
      <c r="BK10" s="78"/>
    </row>
    <row r="11" spans="1:63" ht="12.75">
      <c r="A11" s="32" t="s">
        <v>12</v>
      </c>
      <c r="B11" s="99">
        <v>0.05608498538056165</v>
      </c>
      <c r="C11" s="99">
        <v>0.01225507188427575</v>
      </c>
      <c r="D11" s="98">
        <v>0.002726874558398791</v>
      </c>
      <c r="E11" s="99">
        <v>0.0018197280250714582</v>
      </c>
      <c r="F11" s="99">
        <v>0.001854692942567969</v>
      </c>
      <c r="G11" s="99">
        <v>0.0031</v>
      </c>
      <c r="H11" s="99">
        <v>0.0042</v>
      </c>
      <c r="I11" s="98">
        <v>0.0173</v>
      </c>
      <c r="J11" s="99">
        <v>0.0038</v>
      </c>
      <c r="K11" s="99">
        <v>0.0189</v>
      </c>
      <c r="L11" s="99">
        <v>0.034300000000000004</v>
      </c>
      <c r="M11" s="99">
        <v>0.021799999999999996</v>
      </c>
      <c r="N11" s="98">
        <v>0.023197573312452133</v>
      </c>
      <c r="O11" s="99">
        <v>0.023399999999999997</v>
      </c>
      <c r="P11" s="99">
        <v>0.023</v>
      </c>
      <c r="Q11" s="99">
        <v>0.02238616287863336</v>
      </c>
      <c r="R11" s="99">
        <v>0.024038739455815594</v>
      </c>
      <c r="S11" s="98">
        <v>0.0234</v>
      </c>
      <c r="T11" s="99">
        <v>0.0307</v>
      </c>
      <c r="U11" s="99">
        <v>0.025754145152297</v>
      </c>
      <c r="V11" s="99">
        <v>0.023</v>
      </c>
      <c r="W11" s="99">
        <v>0.0129</v>
      </c>
      <c r="X11" s="98">
        <v>0.031</v>
      </c>
      <c r="Y11" s="99">
        <v>0.021800000000000003</v>
      </c>
      <c r="Z11" s="99">
        <v>0.0218</v>
      </c>
      <c r="AA11" s="99">
        <v>0.019799999999999998</v>
      </c>
      <c r="AB11" s="99">
        <v>0.062299999999999994</v>
      </c>
      <c r="AC11" s="98">
        <v>0.0929</v>
      </c>
      <c r="AD11" s="99">
        <v>0.1114</v>
      </c>
      <c r="AE11" s="99">
        <v>0.1155</v>
      </c>
      <c r="AF11" s="99">
        <v>0.10243773285119505</v>
      </c>
      <c r="AG11" s="99">
        <v>0.07858770785551163</v>
      </c>
      <c r="AH11" s="98">
        <v>0.0832</v>
      </c>
      <c r="AI11" s="99">
        <v>0.0807</v>
      </c>
      <c r="AJ11" s="99">
        <v>0.09182146221327148</v>
      </c>
      <c r="AK11" s="99">
        <v>0.08041568172695242</v>
      </c>
      <c r="AL11" s="99">
        <v>0.07977922460459186</v>
      </c>
      <c r="AM11" s="98">
        <v>0.06988262695956926</v>
      </c>
      <c r="AN11" s="99">
        <v>0.0731</v>
      </c>
      <c r="AO11" s="99">
        <v>0.08150176696698927</v>
      </c>
      <c r="AP11" s="99">
        <v>0.06330103812782517</v>
      </c>
      <c r="AQ11" s="99">
        <v>0.060552785319216804</v>
      </c>
      <c r="AR11" s="98">
        <v>0.033739942901635095</v>
      </c>
      <c r="AS11" s="99">
        <v>0.03513065289065801</v>
      </c>
      <c r="AT11" s="99">
        <v>0.025471644484350426</v>
      </c>
      <c r="AU11" s="99">
        <v>0.028080363121408033</v>
      </c>
      <c r="AV11" s="99">
        <v>0.02612050874211516</v>
      </c>
      <c r="AW11" s="98">
        <v>0.026846691047824285</v>
      </c>
      <c r="AX11" s="99">
        <v>0.0259151763779375</v>
      </c>
      <c r="AY11" s="99">
        <v>0.02605761857815752</v>
      </c>
      <c r="AZ11" s="99">
        <v>0.03397647271663376</v>
      </c>
      <c r="BA11" s="99">
        <v>0.022013457152045456</v>
      </c>
      <c r="BB11" s="98">
        <v>0.03353503685108653</v>
      </c>
      <c r="BC11" s="99">
        <v>0.0342015899911201</v>
      </c>
      <c r="BD11" s="99">
        <v>0.041748776075178184</v>
      </c>
      <c r="BE11" s="99">
        <v>0.03781373953538917</v>
      </c>
      <c r="BF11" s="99">
        <v>0.020603857070995248</v>
      </c>
      <c r="BG11" s="98">
        <v>0.039850732931233104</v>
      </c>
      <c r="BH11" s="78">
        <v>0.024365590185608427</v>
      </c>
      <c r="BI11" s="78">
        <v>0.051069960971343684</v>
      </c>
      <c r="BJ11" s="78">
        <v>0.04906072705421165</v>
      </c>
      <c r="BK11" s="78">
        <v>0.03586886239492804</v>
      </c>
    </row>
    <row r="12" spans="1:63" ht="12.75">
      <c r="A12" s="13"/>
      <c r="B12" s="79"/>
      <c r="C12" s="79"/>
      <c r="D12" s="15"/>
      <c r="E12" s="79"/>
      <c r="F12" s="79"/>
      <c r="G12" s="79"/>
      <c r="H12" s="79"/>
      <c r="I12" s="15"/>
      <c r="J12" s="79"/>
      <c r="K12" s="79"/>
      <c r="L12" s="79"/>
      <c r="M12" s="79"/>
      <c r="N12" s="15"/>
      <c r="O12" s="79"/>
      <c r="P12" s="79"/>
      <c r="Q12" s="79"/>
      <c r="R12" s="79"/>
      <c r="S12" s="15"/>
      <c r="T12" s="79"/>
      <c r="U12" s="79"/>
      <c r="V12" s="79"/>
      <c r="W12" s="79"/>
      <c r="X12" s="15"/>
      <c r="Y12" s="79"/>
      <c r="Z12" s="79"/>
      <c r="AA12" s="79"/>
      <c r="AB12" s="79"/>
      <c r="AC12" s="105"/>
      <c r="AD12" s="79"/>
      <c r="AE12" s="79"/>
      <c r="AF12" s="79"/>
      <c r="AG12" s="79"/>
      <c r="AH12" s="105"/>
      <c r="AI12" s="79"/>
      <c r="AJ12" s="79"/>
      <c r="AK12" s="79"/>
      <c r="AL12" s="79"/>
      <c r="AM12" s="105"/>
      <c r="AN12" s="79"/>
      <c r="AO12" s="79"/>
      <c r="AP12" s="79"/>
      <c r="AQ12" s="79"/>
      <c r="AR12" s="105"/>
      <c r="AS12" s="14"/>
      <c r="AT12" s="14"/>
      <c r="AU12" s="14"/>
      <c r="AV12" s="14"/>
      <c r="AW12" s="105"/>
      <c r="AX12" s="79"/>
      <c r="AY12" s="79"/>
      <c r="AZ12" s="79"/>
      <c r="BA12" s="79"/>
      <c r="BB12" s="105"/>
      <c r="BC12" s="79"/>
      <c r="BD12" s="79"/>
      <c r="BE12" s="79"/>
      <c r="BF12" s="79"/>
      <c r="BG12" s="105"/>
      <c r="BH12" s="79"/>
      <c r="BI12" s="79"/>
      <c r="BJ12" s="79"/>
      <c r="BK12" s="79"/>
    </row>
    <row r="13" spans="1:63" ht="23.25">
      <c r="A13" s="74" t="s">
        <v>51</v>
      </c>
      <c r="B13" s="34"/>
      <c r="C13" s="34"/>
      <c r="D13" s="80"/>
      <c r="E13" s="34"/>
      <c r="F13" s="34"/>
      <c r="G13" s="34"/>
      <c r="H13" s="34"/>
      <c r="I13" s="80"/>
      <c r="J13" s="34"/>
      <c r="K13" s="34"/>
      <c r="L13" s="34"/>
      <c r="M13" s="34"/>
      <c r="N13" s="80"/>
      <c r="O13" s="34"/>
      <c r="P13" s="34"/>
      <c r="Q13" s="34"/>
      <c r="R13" s="34"/>
      <c r="S13" s="80"/>
      <c r="T13" s="34"/>
      <c r="U13" s="34"/>
      <c r="V13" s="34"/>
      <c r="W13" s="34"/>
      <c r="X13" s="80"/>
      <c r="Y13" s="34"/>
      <c r="Z13" s="34"/>
      <c r="AA13" s="34"/>
      <c r="AB13" s="34"/>
      <c r="AC13" s="80"/>
      <c r="AD13" s="34"/>
      <c r="AE13" s="34"/>
      <c r="AF13" s="34"/>
      <c r="AG13" s="34"/>
      <c r="AH13" s="80"/>
      <c r="AI13" s="34"/>
      <c r="AJ13" s="34"/>
      <c r="AK13" s="34"/>
      <c r="AL13" s="34"/>
      <c r="AM13" s="80"/>
      <c r="AN13" s="34"/>
      <c r="AO13" s="34"/>
      <c r="AP13" s="34"/>
      <c r="AQ13" s="34"/>
      <c r="AR13" s="80"/>
      <c r="AS13" s="34"/>
      <c r="AT13" s="34"/>
      <c r="AU13" s="16"/>
      <c r="AV13" s="34"/>
      <c r="AW13" s="80"/>
      <c r="AX13" s="34"/>
      <c r="AY13" s="16"/>
      <c r="AZ13" s="34"/>
      <c r="BA13" s="34"/>
      <c r="BB13" s="80"/>
      <c r="BC13" s="34"/>
      <c r="BD13" s="16"/>
      <c r="BE13" s="35"/>
      <c r="BF13" s="34"/>
      <c r="BG13" s="80"/>
      <c r="BH13" s="35"/>
      <c r="BI13" s="35"/>
      <c r="BJ13" s="35"/>
      <c r="BK13" s="35"/>
    </row>
    <row r="14" spans="1:63" ht="12.75">
      <c r="A14" s="27" t="s">
        <v>13</v>
      </c>
      <c r="B14" s="100">
        <v>0.789863165195476</v>
      </c>
      <c r="C14" s="100">
        <v>0.7837619970375775</v>
      </c>
      <c r="D14" s="101">
        <v>0.7918000000000001</v>
      </c>
      <c r="E14" s="100">
        <v>0.7902699133341403</v>
      </c>
      <c r="F14" s="100">
        <v>0.7868003046831507</v>
      </c>
      <c r="G14" s="100">
        <v>0.7901559886893748</v>
      </c>
      <c r="H14" s="100">
        <f>+H15+H16</f>
        <v>0.8008789292304855</v>
      </c>
      <c r="I14" s="101">
        <f aca="true" t="shared" si="0" ref="I14:P14">+I15+I16</f>
        <v>0.7919</v>
      </c>
      <c r="J14" s="100">
        <f t="shared" si="0"/>
        <v>0.8013175700383359</v>
      </c>
      <c r="K14" s="100">
        <f t="shared" si="0"/>
        <v>0.8022</v>
      </c>
      <c r="L14" s="100">
        <f t="shared" si="0"/>
        <v>0.7852000000000001</v>
      </c>
      <c r="M14" s="100">
        <f t="shared" si="0"/>
        <v>0.7759999999999999</v>
      </c>
      <c r="N14" s="101">
        <f t="shared" si="0"/>
        <v>0.7736999999999999</v>
      </c>
      <c r="O14" s="100">
        <f t="shared" si="0"/>
        <v>0.7695000000000001</v>
      </c>
      <c r="P14" s="100">
        <f t="shared" si="0"/>
        <v>0.7706999999999998</v>
      </c>
      <c r="Q14" s="100">
        <f aca="true" t="shared" si="1" ref="Q14:V14">+Q15+Q16</f>
        <v>0.7852</v>
      </c>
      <c r="R14" s="100">
        <f t="shared" si="1"/>
        <v>0.7687999999999999</v>
      </c>
      <c r="S14" s="101">
        <f t="shared" si="1"/>
        <v>0.7505000000000001</v>
      </c>
      <c r="T14" s="100">
        <f t="shared" si="1"/>
        <v>0.7738</v>
      </c>
      <c r="U14" s="100">
        <f t="shared" si="1"/>
        <v>0.7559</v>
      </c>
      <c r="V14" s="100">
        <f t="shared" si="1"/>
        <v>0.742</v>
      </c>
      <c r="W14" s="100">
        <f aca="true" t="shared" si="2" ref="W14:AB14">+W15+W16</f>
        <v>0.7403</v>
      </c>
      <c r="X14" s="101">
        <f t="shared" si="2"/>
        <v>0.7239</v>
      </c>
      <c r="Y14" s="100">
        <f t="shared" si="2"/>
        <v>0.7471</v>
      </c>
      <c r="Z14" s="100">
        <f t="shared" si="2"/>
        <v>0.7199</v>
      </c>
      <c r="AA14" s="100">
        <f t="shared" si="2"/>
        <v>0.7135</v>
      </c>
      <c r="AB14" s="100">
        <f t="shared" si="2"/>
        <v>0.7099000000000001</v>
      </c>
      <c r="AC14" s="101">
        <f aca="true" t="shared" si="3" ref="AC14:AI14">+AC15+AC16</f>
        <v>0.6873</v>
      </c>
      <c r="AD14" s="100">
        <f t="shared" si="3"/>
        <v>0.6741999999999999</v>
      </c>
      <c r="AE14" s="100">
        <f t="shared" si="3"/>
        <v>0.682654874336095</v>
      </c>
      <c r="AF14" s="100">
        <f t="shared" si="3"/>
        <v>0.66811215732905</v>
      </c>
      <c r="AG14" s="100">
        <f t="shared" si="3"/>
        <v>0.7237</v>
      </c>
      <c r="AH14" s="101">
        <f t="shared" si="3"/>
        <v>0.6729</v>
      </c>
      <c r="AI14" s="100">
        <f t="shared" si="3"/>
        <v>0.6755543337645541</v>
      </c>
      <c r="AJ14" s="100">
        <v>0.6655960616743511</v>
      </c>
      <c r="AK14" s="100">
        <f>+AK15+AK16</f>
        <v>0.6664842020341494</v>
      </c>
      <c r="AL14" s="100">
        <f>+AL15+AL16</f>
        <v>0.6840150056257573</v>
      </c>
      <c r="AM14" s="101">
        <f>+AM15+AM16</f>
        <v>0.7263000000000001</v>
      </c>
      <c r="AN14" s="100">
        <f>+AN15+AN16</f>
        <v>0.7193540002681503</v>
      </c>
      <c r="AO14" s="100">
        <v>0.7071472865265727</v>
      </c>
      <c r="AP14" s="100">
        <v>0.746496842862922</v>
      </c>
      <c r="AQ14" s="100">
        <v>0.7325253405316262</v>
      </c>
      <c r="AR14" s="101">
        <v>0.7156653748919517</v>
      </c>
      <c r="AS14" s="100">
        <v>0.7464813659242125</v>
      </c>
      <c r="AT14" s="100">
        <v>0.7450401351491203</v>
      </c>
      <c r="AU14" s="100">
        <v>0.7206595109942243</v>
      </c>
      <c r="AV14" s="100">
        <v>0.6493568149792257</v>
      </c>
      <c r="AW14" s="101">
        <v>0.5961741391796018</v>
      </c>
      <c r="AX14" s="100">
        <v>0.66581546855342</v>
      </c>
      <c r="AY14" s="100">
        <v>0.5796020009493555</v>
      </c>
      <c r="AZ14" s="100">
        <v>0.5522904685245202</v>
      </c>
      <c r="BA14" s="100">
        <v>0.5874671424722271</v>
      </c>
      <c r="BB14" s="101">
        <v>0.6697924012828148</v>
      </c>
      <c r="BC14" s="100">
        <v>0.639787301979448</v>
      </c>
      <c r="BD14" s="100">
        <v>0.661188880921968</v>
      </c>
      <c r="BE14" s="100">
        <v>0.6904873921069964</v>
      </c>
      <c r="BF14" s="100">
        <v>0.6907575777681005</v>
      </c>
      <c r="BG14" s="101">
        <v>0.6837634309535899</v>
      </c>
      <c r="BH14" s="81">
        <v>0.6705796291931003</v>
      </c>
      <c r="BI14" s="81">
        <v>0.7026027252159884</v>
      </c>
      <c r="BJ14" s="81">
        <v>0.6986159449845593</v>
      </c>
      <c r="BK14" s="81">
        <v>0.662710575230997</v>
      </c>
    </row>
    <row r="15" spans="1:63" ht="15" customHeight="1">
      <c r="A15" s="82" t="s">
        <v>18</v>
      </c>
      <c r="B15" s="102">
        <v>0.7842853507869486</v>
      </c>
      <c r="C15" s="102">
        <v>0.7783799846050568</v>
      </c>
      <c r="D15" s="103">
        <v>0.7856000000000001</v>
      </c>
      <c r="E15" s="102">
        <v>0.7844272550255746</v>
      </c>
      <c r="F15" s="102">
        <v>0.7818832851139574</v>
      </c>
      <c r="G15" s="102">
        <v>0.783708825814225</v>
      </c>
      <c r="H15" s="102">
        <v>0.7931040627136136</v>
      </c>
      <c r="I15" s="103">
        <v>0.7841</v>
      </c>
      <c r="J15" s="102">
        <v>0.7934513774170129</v>
      </c>
      <c r="K15" s="102">
        <v>0.7948000000000001</v>
      </c>
      <c r="L15" s="102">
        <v>0.7776000000000001</v>
      </c>
      <c r="M15" s="102">
        <v>0.7676999999999999</v>
      </c>
      <c r="N15" s="103">
        <v>0.7652</v>
      </c>
      <c r="O15" s="102">
        <v>0.7587</v>
      </c>
      <c r="P15" s="102">
        <v>0.7631999999999999</v>
      </c>
      <c r="Q15" s="102">
        <v>0.7779</v>
      </c>
      <c r="R15" s="102">
        <v>0.7605</v>
      </c>
      <c r="S15" s="103">
        <v>0.7435</v>
      </c>
      <c r="T15" s="102">
        <v>0.7671</v>
      </c>
      <c r="U15" s="102">
        <v>0.7492</v>
      </c>
      <c r="V15" s="102">
        <v>0.734</v>
      </c>
      <c r="W15" s="102">
        <v>0.733</v>
      </c>
      <c r="X15" s="103">
        <v>0.7105</v>
      </c>
      <c r="Y15" s="102">
        <v>0.741</v>
      </c>
      <c r="Z15" s="102">
        <v>0.7119</v>
      </c>
      <c r="AA15" s="102">
        <v>0.7024</v>
      </c>
      <c r="AB15" s="102">
        <v>0.6791</v>
      </c>
      <c r="AC15" s="103">
        <v>0.6394</v>
      </c>
      <c r="AD15" s="102">
        <v>0.6475</v>
      </c>
      <c r="AE15" s="99">
        <v>0.6532699146670211</v>
      </c>
      <c r="AF15" s="99">
        <v>0.6366075710488364</v>
      </c>
      <c r="AG15" s="99">
        <v>0.6195</v>
      </c>
      <c r="AH15" s="103">
        <v>0.6532</v>
      </c>
      <c r="AI15" s="102">
        <f>6660.54333764554%/100</f>
        <v>0.6660543337645541</v>
      </c>
      <c r="AJ15" s="102">
        <v>0.6468978918863149</v>
      </c>
      <c r="AK15" s="102">
        <v>0.6616366263845479</v>
      </c>
      <c r="AL15" s="102">
        <v>0.6386668037043448</v>
      </c>
      <c r="AM15" s="103">
        <v>0.6992</v>
      </c>
      <c r="AN15" s="102">
        <v>0.66564</v>
      </c>
      <c r="AO15" s="102">
        <v>0.6901042389574709</v>
      </c>
      <c r="AP15" s="102">
        <v>0.7174676878824655</v>
      </c>
      <c r="AQ15" s="102">
        <v>0.7252129538152767</v>
      </c>
      <c r="AR15" s="103">
        <v>0.6704000212954275</v>
      </c>
      <c r="AS15" s="102">
        <v>0.674332775437531</v>
      </c>
      <c r="AT15" s="102">
        <v>0.711728034259544</v>
      </c>
      <c r="AU15" s="102">
        <v>0.6949569320458061</v>
      </c>
      <c r="AV15" s="102">
        <v>0.5975724074533261</v>
      </c>
      <c r="AW15" s="103">
        <v>0.517930638108428</v>
      </c>
      <c r="AX15" s="102">
        <v>0.4997280318223529</v>
      </c>
      <c r="AY15" s="102">
        <v>0.5251674151969913</v>
      </c>
      <c r="AZ15" s="102">
        <v>0.5329100702595974</v>
      </c>
      <c r="BA15" s="102">
        <v>0.5163446411653759</v>
      </c>
      <c r="BB15" s="103">
        <v>0.6112058118871093</v>
      </c>
      <c r="BC15" s="102">
        <v>0.5940185382429922</v>
      </c>
      <c r="BD15" s="102">
        <v>0.6249578570987641</v>
      </c>
      <c r="BE15" s="102">
        <v>0.6570867795702701</v>
      </c>
      <c r="BF15" s="102">
        <v>0.5732601019818546</v>
      </c>
      <c r="BG15" s="103">
        <v>0.6393175471932069</v>
      </c>
      <c r="BH15" s="83">
        <v>0.6591494911397853</v>
      </c>
      <c r="BI15" s="83">
        <v>0.6327829849181539</v>
      </c>
      <c r="BJ15" s="83">
        <v>0.6567034791098504</v>
      </c>
      <c r="BK15" s="83">
        <v>0.6051259663319667</v>
      </c>
    </row>
    <row r="16" spans="1:63" ht="12.75">
      <c r="A16" s="82" t="s">
        <v>17</v>
      </c>
      <c r="B16" s="102">
        <v>0.005577814408527269</v>
      </c>
      <c r="C16" s="102">
        <v>0.00556830810234137</v>
      </c>
      <c r="D16" s="103">
        <v>0.0062</v>
      </c>
      <c r="E16" s="102">
        <v>0.005829272323814459</v>
      </c>
      <c r="F16" s="102">
        <v>0.004903190999576496</v>
      </c>
      <c r="G16" s="102">
        <v>0.0064331704758826035</v>
      </c>
      <c r="H16" s="102">
        <v>0.0077748665168719915</v>
      </c>
      <c r="I16" s="103">
        <v>0.0078000000000000005</v>
      </c>
      <c r="J16" s="102">
        <v>0.007866192621323065</v>
      </c>
      <c r="K16" s="102">
        <v>0.0074</v>
      </c>
      <c r="L16" s="102">
        <v>0.0076</v>
      </c>
      <c r="M16" s="102">
        <v>0.0083</v>
      </c>
      <c r="N16" s="103">
        <v>0.0085</v>
      </c>
      <c r="O16" s="102">
        <v>0.0108</v>
      </c>
      <c r="P16" s="102">
        <v>0.0075</v>
      </c>
      <c r="Q16" s="102">
        <v>0.0073</v>
      </c>
      <c r="R16" s="102">
        <v>0.0083</v>
      </c>
      <c r="S16" s="103">
        <v>0.007</v>
      </c>
      <c r="T16" s="102">
        <v>0.0067</v>
      </c>
      <c r="U16" s="102">
        <v>0.0067</v>
      </c>
      <c r="V16" s="102">
        <v>0.008</v>
      </c>
      <c r="W16" s="102">
        <v>0.0073</v>
      </c>
      <c r="X16" s="103">
        <v>0.0134</v>
      </c>
      <c r="Y16" s="102">
        <v>0.0061</v>
      </c>
      <c r="Z16" s="102">
        <v>0.008</v>
      </c>
      <c r="AA16" s="102">
        <v>0.0111</v>
      </c>
      <c r="AB16" s="102">
        <v>0.0308</v>
      </c>
      <c r="AC16" s="103">
        <v>0.0479</v>
      </c>
      <c r="AD16" s="102">
        <v>0.026699999999999998</v>
      </c>
      <c r="AE16" s="99">
        <v>0.0293849596690738</v>
      </c>
      <c r="AF16" s="99">
        <v>0.03150458628021371</v>
      </c>
      <c r="AG16" s="99">
        <v>0.1042</v>
      </c>
      <c r="AH16" s="103">
        <v>0.0197</v>
      </c>
      <c r="AI16" s="102">
        <v>0.0095</v>
      </c>
      <c r="AJ16" s="102">
        <v>0.01869816978803629</v>
      </c>
      <c r="AK16" s="102">
        <v>0.004847575649601436</v>
      </c>
      <c r="AL16" s="102">
        <v>0.045348201921412506</v>
      </c>
      <c r="AM16" s="103">
        <v>0.0271</v>
      </c>
      <c r="AN16" s="102">
        <v>0.0537140002681503</v>
      </c>
      <c r="AO16" s="102">
        <v>0.017043047569101816</v>
      </c>
      <c r="AP16" s="102">
        <v>0.029029154980456464</v>
      </c>
      <c r="AQ16" s="102">
        <v>0.0073123867163494075</v>
      </c>
      <c r="AR16" s="103">
        <v>0.045265353596524116</v>
      </c>
      <c r="AS16" s="102">
        <v>0.07214859048668144</v>
      </c>
      <c r="AT16" s="102">
        <v>0.03331210088957623</v>
      </c>
      <c r="AU16" s="102">
        <v>0.02570257894841818</v>
      </c>
      <c r="AV16" s="102">
        <v>0.051784407525899766</v>
      </c>
      <c r="AW16" s="103">
        <v>0.07824350107117387</v>
      </c>
      <c r="AX16" s="102">
        <v>0.16608743673106707</v>
      </c>
      <c r="AY16" s="102">
        <v>0.05443458575236426</v>
      </c>
      <c r="AZ16" s="102">
        <v>0.019380398264922924</v>
      </c>
      <c r="BA16" s="102">
        <v>0.07112250130685112</v>
      </c>
      <c r="BB16" s="103">
        <v>0.05858658939570552</v>
      </c>
      <c r="BC16" s="102">
        <v>0.045768763736455824</v>
      </c>
      <c r="BD16" s="102">
        <v>0.036231023823204006</v>
      </c>
      <c r="BE16" s="102">
        <v>0.03340061253672636</v>
      </c>
      <c r="BF16" s="102">
        <v>0.11749747578624585</v>
      </c>
      <c r="BG16" s="103">
        <v>0.04444588376038299</v>
      </c>
      <c r="BH16" s="83">
        <v>0.011430138053315022</v>
      </c>
      <c r="BI16" s="83">
        <v>0.06981974029783455</v>
      </c>
      <c r="BJ16" s="83">
        <v>0.04191246587470885</v>
      </c>
      <c r="BK16" s="83">
        <v>0.0575846088990304</v>
      </c>
    </row>
    <row r="17" spans="1:63" ht="24">
      <c r="A17" s="84" t="s">
        <v>16</v>
      </c>
      <c r="B17" s="100">
        <v>0.21013683480452403</v>
      </c>
      <c r="C17" s="100">
        <v>0.21623800296242265</v>
      </c>
      <c r="D17" s="101">
        <v>0.2082</v>
      </c>
      <c r="E17" s="100">
        <v>0.20973008666585963</v>
      </c>
      <c r="F17" s="100">
        <v>0.21319969531684926</v>
      </c>
      <c r="G17" s="100">
        <v>0.20984401131062527</v>
      </c>
      <c r="H17" s="100">
        <v>0.1991210707695144</v>
      </c>
      <c r="I17" s="101">
        <v>0.2082</v>
      </c>
      <c r="J17" s="100">
        <v>0.19868242996166405</v>
      </c>
      <c r="K17" s="100">
        <v>0.1977</v>
      </c>
      <c r="L17" s="100">
        <v>0.2148</v>
      </c>
      <c r="M17" s="100">
        <v>0.22399999999999998</v>
      </c>
      <c r="N17" s="101">
        <v>0.22640000000000002</v>
      </c>
      <c r="O17" s="100">
        <v>0.2305</v>
      </c>
      <c r="P17" s="100">
        <v>0.2293</v>
      </c>
      <c r="Q17" s="100">
        <v>0.2148</v>
      </c>
      <c r="R17" s="100">
        <v>0.23120000000000002</v>
      </c>
      <c r="S17" s="101">
        <v>0.2495</v>
      </c>
      <c r="T17" s="100">
        <v>0.2262</v>
      </c>
      <c r="U17" s="100">
        <v>0.2441</v>
      </c>
      <c r="V17" s="100">
        <v>0.258</v>
      </c>
      <c r="W17" s="100">
        <v>0.2598</v>
      </c>
      <c r="X17" s="101">
        <v>0.2761</v>
      </c>
      <c r="Y17" s="100">
        <v>0.2528</v>
      </c>
      <c r="Z17" s="100">
        <v>0.2801</v>
      </c>
      <c r="AA17" s="100">
        <f>('[6]Segment'!$C$30)/100</f>
        <v>0.2865</v>
      </c>
      <c r="AB17" s="100">
        <v>0.2901</v>
      </c>
      <c r="AC17" s="101">
        <v>0.3127</v>
      </c>
      <c r="AD17" s="100">
        <v>0.3258</v>
      </c>
      <c r="AE17" s="100">
        <v>0.31734512566390505</v>
      </c>
      <c r="AF17" s="100">
        <v>0.3318878426709498</v>
      </c>
      <c r="AG17" s="100">
        <v>0.2763</v>
      </c>
      <c r="AH17" s="101">
        <v>0.3217</v>
      </c>
      <c r="AI17" s="100">
        <v>0.3244</v>
      </c>
      <c r="AJ17" s="100">
        <v>0.33440393832564885</v>
      </c>
      <c r="AK17" s="100">
        <v>0.33351579796585057</v>
      </c>
      <c r="AL17" s="100">
        <v>0.3159849943742427</v>
      </c>
      <c r="AM17" s="101">
        <v>0.2737</v>
      </c>
      <c r="AN17" s="100">
        <v>0.2806</v>
      </c>
      <c r="AO17" s="100">
        <v>0.2928520431210562</v>
      </c>
      <c r="AP17" s="100">
        <v>0.2535031571370781</v>
      </c>
      <c r="AQ17" s="100">
        <v>0.26747465946837395</v>
      </c>
      <c r="AR17" s="101">
        <v>0.2843346251080484</v>
      </c>
      <c r="AS17" s="100">
        <v>0.2535186340757874</v>
      </c>
      <c r="AT17" s="100">
        <v>0.25495986485087974</v>
      </c>
      <c r="AU17" s="100">
        <v>0.2793404890057756</v>
      </c>
      <c r="AV17" s="100">
        <v>0.35064318502077424</v>
      </c>
      <c r="AW17" s="101">
        <v>0.40382586082039823</v>
      </c>
      <c r="AX17" s="100">
        <v>0.33418453144658006</v>
      </c>
      <c r="AY17" s="100">
        <v>0.4203979990506445</v>
      </c>
      <c r="AZ17" s="100">
        <v>0.44770953147547987</v>
      </c>
      <c r="BA17" s="100">
        <v>0.4125328575277729</v>
      </c>
      <c r="BB17" s="101">
        <v>0.33020759871718514</v>
      </c>
      <c r="BC17" s="100">
        <v>0.36021269802055195</v>
      </c>
      <c r="BD17" s="100">
        <v>0.3388111190780321</v>
      </c>
      <c r="BE17" s="100">
        <v>0.30951260789300356</v>
      </c>
      <c r="BF17" s="100">
        <v>0.3092424222318996</v>
      </c>
      <c r="BG17" s="101">
        <v>0.31623656904641007</v>
      </c>
      <c r="BH17" s="81">
        <v>0.3294216519252647</v>
      </c>
      <c r="BI17" s="81">
        <v>0.29739727478401157</v>
      </c>
      <c r="BJ17" s="81">
        <v>0.3013840550154408</v>
      </c>
      <c r="BK17" s="81">
        <v>0.33728792454471945</v>
      </c>
    </row>
    <row r="18" spans="1:63" ht="12.75">
      <c r="A18" s="13"/>
      <c r="B18" s="104"/>
      <c r="C18" s="104"/>
      <c r="D18" s="105"/>
      <c r="E18" s="104"/>
      <c r="F18" s="104"/>
      <c r="G18" s="104"/>
      <c r="H18" s="104"/>
      <c r="I18" s="105"/>
      <c r="J18" s="104"/>
      <c r="K18" s="104"/>
      <c r="L18" s="104"/>
      <c r="M18" s="104"/>
      <c r="N18" s="105"/>
      <c r="O18" s="104"/>
      <c r="P18" s="104"/>
      <c r="Q18" s="104"/>
      <c r="R18" s="104"/>
      <c r="S18" s="105"/>
      <c r="T18" s="104"/>
      <c r="U18" s="104"/>
      <c r="V18" s="104"/>
      <c r="W18" s="104"/>
      <c r="X18" s="105"/>
      <c r="Y18" s="104"/>
      <c r="Z18" s="104"/>
      <c r="AA18" s="104"/>
      <c r="AB18" s="104"/>
      <c r="AC18" s="105"/>
      <c r="AD18" s="104"/>
      <c r="AE18" s="104"/>
      <c r="AF18" s="104"/>
      <c r="AG18" s="104"/>
      <c r="AH18" s="105"/>
      <c r="AI18" s="104"/>
      <c r="AJ18" s="104"/>
      <c r="AK18" s="104"/>
      <c r="AL18" s="104"/>
      <c r="AM18" s="105"/>
      <c r="AN18" s="104"/>
      <c r="AO18" s="104"/>
      <c r="AP18" s="104"/>
      <c r="AQ18" s="104"/>
      <c r="AR18" s="105"/>
      <c r="AS18" s="104"/>
      <c r="AT18" s="104"/>
      <c r="AU18" s="104"/>
      <c r="AV18" s="104"/>
      <c r="AW18" s="105"/>
      <c r="AX18" s="104"/>
      <c r="AY18" s="104"/>
      <c r="AZ18" s="104"/>
      <c r="BA18" s="104"/>
      <c r="BB18" s="105"/>
      <c r="BC18" s="104"/>
      <c r="BD18" s="104"/>
      <c r="BE18" s="104"/>
      <c r="BF18" s="106"/>
      <c r="BG18" s="105"/>
      <c r="BH18" s="17"/>
      <c r="BI18" s="17"/>
      <c r="BJ18" s="17"/>
      <c r="BK18" s="17"/>
    </row>
    <row r="19" spans="1:63" ht="12.75">
      <c r="A19" s="74" t="s">
        <v>52</v>
      </c>
      <c r="B19" s="104"/>
      <c r="C19" s="104"/>
      <c r="D19" s="111"/>
      <c r="E19" s="104"/>
      <c r="F19" s="104"/>
      <c r="G19" s="104"/>
      <c r="H19" s="104"/>
      <c r="I19" s="111"/>
      <c r="J19" s="104"/>
      <c r="K19" s="104"/>
      <c r="L19" s="104"/>
      <c r="M19" s="104"/>
      <c r="N19" s="105"/>
      <c r="O19" s="104"/>
      <c r="P19" s="104"/>
      <c r="Q19" s="104"/>
      <c r="R19" s="104"/>
      <c r="S19" s="105"/>
      <c r="T19" s="104"/>
      <c r="U19" s="104"/>
      <c r="V19" s="104"/>
      <c r="W19" s="104"/>
      <c r="X19" s="105"/>
      <c r="Y19" s="104"/>
      <c r="Z19" s="104"/>
      <c r="AA19" s="104"/>
      <c r="AB19" s="104"/>
      <c r="AC19" s="105"/>
      <c r="AD19" s="104"/>
      <c r="AE19" s="104"/>
      <c r="AF19" s="104"/>
      <c r="AG19" s="104"/>
      <c r="AH19" s="105"/>
      <c r="AI19" s="104"/>
      <c r="AJ19" s="104"/>
      <c r="AK19" s="104"/>
      <c r="AL19" s="104"/>
      <c r="AM19" s="105"/>
      <c r="AN19" s="104"/>
      <c r="AO19" s="104"/>
      <c r="AP19" s="104"/>
      <c r="AQ19" s="104"/>
      <c r="AR19" s="105"/>
      <c r="AS19" s="104"/>
      <c r="AT19" s="104"/>
      <c r="AU19" s="104"/>
      <c r="AV19" s="104"/>
      <c r="AW19" s="105"/>
      <c r="AX19" s="104"/>
      <c r="AY19" s="104"/>
      <c r="AZ19" s="104"/>
      <c r="BA19" s="104"/>
      <c r="BB19" s="105"/>
      <c r="BC19" s="104"/>
      <c r="BD19" s="104"/>
      <c r="BE19" s="104"/>
      <c r="BF19" s="106"/>
      <c r="BG19" s="105"/>
      <c r="BH19" s="17"/>
      <c r="BI19" s="17"/>
      <c r="BJ19" s="17"/>
      <c r="BK19" s="17"/>
    </row>
    <row r="20" spans="1:63" ht="12.75">
      <c r="A20" s="32" t="s">
        <v>81</v>
      </c>
      <c r="B20" s="99">
        <v>0.3347889354317577</v>
      </c>
      <c r="C20" s="99">
        <v>0.28001424048614887</v>
      </c>
      <c r="D20" s="98">
        <v>0.30777772476405346</v>
      </c>
      <c r="E20" s="99">
        <v>0.31636086754801956</v>
      </c>
      <c r="F20" s="99">
        <v>0.2769842321586232</v>
      </c>
      <c r="G20" s="99">
        <v>0.3122533905414259</v>
      </c>
      <c r="H20" s="99">
        <v>0.32688537120707756</v>
      </c>
      <c r="I20" s="98">
        <v>0.30760000000000004</v>
      </c>
      <c r="J20" s="99">
        <v>0.3171610462630787</v>
      </c>
      <c r="K20" s="99">
        <v>0.3129688577666426</v>
      </c>
      <c r="L20" s="99">
        <v>0.3126576788747408</v>
      </c>
      <c r="M20" s="99">
        <v>0.28477993011116687</v>
      </c>
      <c r="N20" s="98">
        <v>0.2706797980802667</v>
      </c>
      <c r="O20" s="99">
        <v>0.29615392001687363</v>
      </c>
      <c r="P20" s="99">
        <v>0.2784156437048388</v>
      </c>
      <c r="Q20" s="99">
        <v>0.26010896212323154</v>
      </c>
      <c r="R20" s="99">
        <v>0.24737237257347236</v>
      </c>
      <c r="S20" s="98">
        <v>0.19478612694935454</v>
      </c>
      <c r="T20" s="99">
        <v>0.23690250171884317</v>
      </c>
      <c r="U20" s="99">
        <v>0.21962149759622437</v>
      </c>
      <c r="V20" s="99">
        <v>0.165</v>
      </c>
      <c r="W20" s="99">
        <v>0.1533</v>
      </c>
      <c r="X20" s="98">
        <v>0.1582</v>
      </c>
      <c r="Y20" s="99">
        <v>0.1642</v>
      </c>
      <c r="Z20" s="99">
        <f>'[7]Rev-Conso_31.12.2014'!$J$6</f>
        <v>0.15049337126550974</v>
      </c>
      <c r="AA20" s="99">
        <v>0.1459</v>
      </c>
      <c r="AB20" s="99">
        <v>0.1725</v>
      </c>
      <c r="AC20" s="98">
        <v>0.2018</v>
      </c>
      <c r="AD20" s="99">
        <v>0.1893</v>
      </c>
      <c r="AE20" s="99">
        <v>0.1653</v>
      </c>
      <c r="AF20" s="99">
        <v>0.2012</v>
      </c>
      <c r="AG20" s="99">
        <v>0.253</v>
      </c>
      <c r="AH20" s="98">
        <v>0.1816</v>
      </c>
      <c r="AI20" s="99">
        <v>0.1854</v>
      </c>
      <c r="AJ20" s="99">
        <v>0.1598</v>
      </c>
      <c r="AK20" s="99">
        <v>0.1777</v>
      </c>
      <c r="AL20" s="99">
        <v>0.2034</v>
      </c>
      <c r="AM20" s="98">
        <v>0.1812</v>
      </c>
      <c r="AN20" s="99">
        <v>0.187</v>
      </c>
      <c r="AO20" s="99">
        <v>0.1736</v>
      </c>
      <c r="AP20" s="99">
        <v>0.1882</v>
      </c>
      <c r="AQ20" s="99">
        <v>0.1754</v>
      </c>
      <c r="AR20" s="98">
        <v>0.1511</v>
      </c>
      <c r="AS20" s="99">
        <v>0.173</v>
      </c>
      <c r="AT20" s="99">
        <v>0.1646</v>
      </c>
      <c r="AU20" s="99">
        <v>0.1332</v>
      </c>
      <c r="AV20" s="99">
        <v>0.1344</v>
      </c>
      <c r="AW20" s="98">
        <v>0.1261</v>
      </c>
      <c r="AX20" s="99">
        <v>0.1078</v>
      </c>
      <c r="AY20" s="99">
        <v>0.1406</v>
      </c>
      <c r="AZ20" s="99">
        <v>0.1268</v>
      </c>
      <c r="BA20" s="99">
        <v>0.1293</v>
      </c>
      <c r="BB20" s="98">
        <v>0.1119</v>
      </c>
      <c r="BC20" s="99">
        <v>0.1249</v>
      </c>
      <c r="BD20" s="99">
        <v>0.1063</v>
      </c>
      <c r="BE20" s="99">
        <v>0.1233</v>
      </c>
      <c r="BF20" s="99">
        <v>0.0936</v>
      </c>
      <c r="BG20" s="98">
        <v>0.1112</v>
      </c>
      <c r="BH20" s="78">
        <v>0.0949</v>
      </c>
      <c r="BI20" s="78">
        <v>0.1133</v>
      </c>
      <c r="BJ20" s="78">
        <v>0.0965</v>
      </c>
      <c r="BK20" s="78">
        <v>0.1436</v>
      </c>
    </row>
    <row r="21" spans="1:63" ht="12.75">
      <c r="A21" s="32" t="s">
        <v>82</v>
      </c>
      <c r="B21" s="99">
        <v>0.03723879538650287</v>
      </c>
      <c r="C21" s="99">
        <v>0.04094353622528946</v>
      </c>
      <c r="D21" s="98">
        <v>0.05157451368101806</v>
      </c>
      <c r="E21" s="99">
        <v>0.044460765596747304</v>
      </c>
      <c r="F21" s="99">
        <v>0.04871355387304904</v>
      </c>
      <c r="G21" s="99">
        <v>0.054382514089059544</v>
      </c>
      <c r="H21" s="99">
        <v>0.05969075645842648</v>
      </c>
      <c r="I21" s="98">
        <v>0.0652</v>
      </c>
      <c r="J21" s="99">
        <v>0.06941253168869635</v>
      </c>
      <c r="K21" s="99">
        <v>0.05981401087905234</v>
      </c>
      <c r="L21" s="99">
        <v>0.06400339896575369</v>
      </c>
      <c r="M21" s="99">
        <v>0.06746179114348573</v>
      </c>
      <c r="N21" s="98">
        <v>0.06652511521470508</v>
      </c>
      <c r="O21" s="99">
        <v>0.06821373574357807</v>
      </c>
      <c r="P21" s="99">
        <v>0.06735229756155278</v>
      </c>
      <c r="Q21" s="99">
        <v>0.06336931200012641</v>
      </c>
      <c r="R21" s="99">
        <v>0.06726384421933466</v>
      </c>
      <c r="S21" s="98">
        <v>0.06865329986998624</v>
      </c>
      <c r="T21" s="99">
        <v>0.07440374323234368</v>
      </c>
      <c r="U21" s="99">
        <v>0.07390402312042285</v>
      </c>
      <c r="V21" s="99">
        <v>0.063</v>
      </c>
      <c r="W21" s="99">
        <v>0.0629</v>
      </c>
      <c r="X21" s="98">
        <v>0.0686</v>
      </c>
      <c r="Y21" s="99">
        <v>0.0594</v>
      </c>
      <c r="Z21" s="99">
        <f>'[7]Rev-Conso_31.12.2014'!$J$12</f>
        <v>0.07097261049954445</v>
      </c>
      <c r="AA21" s="99">
        <v>0.0707</v>
      </c>
      <c r="AB21" s="99">
        <v>0.0756</v>
      </c>
      <c r="AC21" s="98">
        <v>0.0824</v>
      </c>
      <c r="AD21" s="99">
        <v>0.074</v>
      </c>
      <c r="AE21" s="99">
        <v>0.0757</v>
      </c>
      <c r="AF21" s="99">
        <v>0.0962</v>
      </c>
      <c r="AG21" s="99">
        <v>0.0849</v>
      </c>
      <c r="AH21" s="98">
        <v>0.1129</v>
      </c>
      <c r="AI21" s="99">
        <v>0.1084</v>
      </c>
      <c r="AJ21" s="99">
        <v>0.1229</v>
      </c>
      <c r="AK21" s="99">
        <v>0.1262</v>
      </c>
      <c r="AL21" s="99">
        <v>0.0945</v>
      </c>
      <c r="AM21" s="98">
        <v>0.0716</v>
      </c>
      <c r="AN21" s="99">
        <v>0.0734</v>
      </c>
      <c r="AO21" s="99">
        <v>0.1197</v>
      </c>
      <c r="AP21" s="99">
        <v>0.0536</v>
      </c>
      <c r="AQ21" s="99">
        <v>0.0349</v>
      </c>
      <c r="AR21" s="98">
        <v>0.064</v>
      </c>
      <c r="AS21" s="99">
        <v>0.0566</v>
      </c>
      <c r="AT21" s="99">
        <v>0.0688</v>
      </c>
      <c r="AU21" s="99">
        <v>0.0667</v>
      </c>
      <c r="AV21" s="99">
        <v>0.0634</v>
      </c>
      <c r="AW21" s="98">
        <v>0.0468</v>
      </c>
      <c r="AX21" s="99">
        <v>0.0443</v>
      </c>
      <c r="AY21" s="99">
        <v>0.0496</v>
      </c>
      <c r="AZ21" s="99">
        <v>0.0523</v>
      </c>
      <c r="BA21" s="99">
        <v>0.0418</v>
      </c>
      <c r="BB21" s="98">
        <v>0.0603</v>
      </c>
      <c r="BC21" s="99">
        <v>0.0986</v>
      </c>
      <c r="BD21" s="99">
        <v>0.0524</v>
      </c>
      <c r="BE21" s="99">
        <v>0.0469</v>
      </c>
      <c r="BF21" s="99">
        <v>0.0407</v>
      </c>
      <c r="BG21" s="98">
        <v>0.047</v>
      </c>
      <c r="BH21" s="78">
        <v>0.0484</v>
      </c>
      <c r="BI21" s="78">
        <v>0.0384</v>
      </c>
      <c r="BJ21" s="78">
        <v>0.0508</v>
      </c>
      <c r="BK21" s="78">
        <v>0.0508</v>
      </c>
    </row>
    <row r="22" spans="1:63" ht="12.75">
      <c r="A22" s="32" t="s">
        <v>83</v>
      </c>
      <c r="B22" s="99">
        <v>0.10872306689627065</v>
      </c>
      <c r="C22" s="99">
        <v>0.10670561070784085</v>
      </c>
      <c r="D22" s="98">
        <v>0.10288915699374379</v>
      </c>
      <c r="E22" s="99">
        <v>0.10642973913494042</v>
      </c>
      <c r="F22" s="99">
        <v>0.10754432614471826</v>
      </c>
      <c r="G22" s="99">
        <v>0.10046331385236605</v>
      </c>
      <c r="H22" s="99">
        <v>0.09643159676459356</v>
      </c>
      <c r="I22" s="98">
        <v>0.08539999999999999</v>
      </c>
      <c r="J22" s="99">
        <v>0.08273696746827709</v>
      </c>
      <c r="K22" s="99">
        <v>0.08365171104217581</v>
      </c>
      <c r="L22" s="99">
        <v>0.0880138532749706</v>
      </c>
      <c r="M22" s="99">
        <v>0.08771580777629669</v>
      </c>
      <c r="N22" s="98">
        <v>0.08291389126424216</v>
      </c>
      <c r="O22" s="99">
        <v>0.08558263050821</v>
      </c>
      <c r="P22" s="99">
        <v>0.08083542120959226</v>
      </c>
      <c r="Q22" s="99">
        <v>0.07680266182804006</v>
      </c>
      <c r="R22" s="99">
        <v>0.08878146109568429</v>
      </c>
      <c r="S22" s="98">
        <v>0.10297546141785635</v>
      </c>
      <c r="T22" s="99">
        <v>0.08707381798499433</v>
      </c>
      <c r="U22" s="99">
        <v>0.09755870151078554</v>
      </c>
      <c r="V22" s="99">
        <v>0.116</v>
      </c>
      <c r="W22" s="99">
        <v>0.1134</v>
      </c>
      <c r="X22" s="98">
        <v>0.1021</v>
      </c>
      <c r="Y22" s="99">
        <v>0.0956</v>
      </c>
      <c r="Z22" s="99">
        <f>'[7]Rev-Conso_31.12.2014'!$J$7</f>
        <v>0.11044791402535822</v>
      </c>
      <c r="AA22" s="99">
        <v>0.1004</v>
      </c>
      <c r="AB22" s="99">
        <v>0.1033</v>
      </c>
      <c r="AC22" s="98">
        <v>0.1164</v>
      </c>
      <c r="AD22" s="99">
        <v>0.1222</v>
      </c>
      <c r="AE22" s="99">
        <v>0.1214</v>
      </c>
      <c r="AF22" s="99">
        <v>0.1199</v>
      </c>
      <c r="AG22" s="99">
        <v>0.102</v>
      </c>
      <c r="AH22" s="98">
        <v>0.1018</v>
      </c>
      <c r="AI22" s="99">
        <v>0.1066</v>
      </c>
      <c r="AJ22" s="99">
        <v>0.106</v>
      </c>
      <c r="AK22" s="99">
        <v>0.1</v>
      </c>
      <c r="AL22" s="99">
        <v>0.0946</v>
      </c>
      <c r="AM22" s="98">
        <v>0.0838</v>
      </c>
      <c r="AN22" s="99">
        <v>0.0951</v>
      </c>
      <c r="AO22" s="99">
        <v>0.0813</v>
      </c>
      <c r="AP22" s="99">
        <v>0.0748</v>
      </c>
      <c r="AQ22" s="99">
        <v>0.0846</v>
      </c>
      <c r="AR22" s="98">
        <v>0.0898</v>
      </c>
      <c r="AS22" s="99">
        <v>0.0771</v>
      </c>
      <c r="AT22" s="99">
        <v>0.0815</v>
      </c>
      <c r="AU22" s="99">
        <v>0.0768</v>
      </c>
      <c r="AV22" s="99">
        <v>0.1248</v>
      </c>
      <c r="AW22" s="98">
        <v>0.1419</v>
      </c>
      <c r="AX22" s="99">
        <v>0.1162</v>
      </c>
      <c r="AY22" s="99">
        <v>0.1334</v>
      </c>
      <c r="AZ22" s="99">
        <v>0.1507</v>
      </c>
      <c r="BA22" s="99">
        <v>0.1641</v>
      </c>
      <c r="BB22" s="98">
        <v>0.1243</v>
      </c>
      <c r="BC22" s="99">
        <v>0.1378</v>
      </c>
      <c r="BD22" s="99">
        <v>0.1309</v>
      </c>
      <c r="BE22" s="99">
        <v>0.115</v>
      </c>
      <c r="BF22" s="99">
        <v>0.1123</v>
      </c>
      <c r="BG22" s="98">
        <v>0.1052</v>
      </c>
      <c r="BH22" s="78">
        <v>0.1255</v>
      </c>
      <c r="BI22" s="78">
        <v>0.0973</v>
      </c>
      <c r="BJ22" s="78">
        <v>0.0946</v>
      </c>
      <c r="BK22" s="78">
        <v>0.1015</v>
      </c>
    </row>
    <row r="23" spans="1:63" ht="12.75">
      <c r="A23" s="32" t="s">
        <v>84</v>
      </c>
      <c r="B23" s="99">
        <v>0.34393397558361116</v>
      </c>
      <c r="C23" s="99">
        <v>0.37593033946862964</v>
      </c>
      <c r="D23" s="98">
        <v>0.37015673749403477</v>
      </c>
      <c r="E23" s="99">
        <v>0.36974388676252107</v>
      </c>
      <c r="F23" s="99">
        <v>0.3878654528767605</v>
      </c>
      <c r="G23" s="99">
        <v>0.3601236797835066</v>
      </c>
      <c r="H23" s="99">
        <v>0.36211501006341357</v>
      </c>
      <c r="I23" s="98">
        <v>0.4153</v>
      </c>
      <c r="J23" s="99">
        <v>0.3727469745502341</v>
      </c>
      <c r="K23" s="99">
        <v>0.4442208593823725</v>
      </c>
      <c r="L23" s="99">
        <v>0.41197379168777176</v>
      </c>
      <c r="M23" s="99">
        <v>0.43655860265007734</v>
      </c>
      <c r="N23" s="98">
        <v>0.4464303580540241</v>
      </c>
      <c r="O23" s="99">
        <v>0.4574228156996327</v>
      </c>
      <c r="P23" s="99">
        <v>0.4314907712017871</v>
      </c>
      <c r="Q23" s="99">
        <v>0.44290020456826756</v>
      </c>
      <c r="R23" s="99">
        <v>0.45420236083105237</v>
      </c>
      <c r="S23" s="98">
        <v>0.4452647288939988</v>
      </c>
      <c r="T23" s="99">
        <v>0.4547301223264081</v>
      </c>
      <c r="U23" s="99">
        <v>0.42288551723965273</v>
      </c>
      <c r="V23" s="99">
        <v>0.465</v>
      </c>
      <c r="W23" s="99">
        <v>0.437</v>
      </c>
      <c r="X23" s="98">
        <v>0.4773</v>
      </c>
      <c r="Y23" s="99">
        <v>0.444</v>
      </c>
      <c r="Z23" s="99">
        <f>'[7]Rev-Conso_31.12.2014'!$J$8</f>
        <v>0.47956651403203887</v>
      </c>
      <c r="AA23" s="99">
        <f>ROUND(49.97%,4)</f>
        <v>0.4997</v>
      </c>
      <c r="AB23" s="99">
        <v>0.4929</v>
      </c>
      <c r="AC23" s="98">
        <v>0.4994</v>
      </c>
      <c r="AD23" s="99">
        <v>0.5055</v>
      </c>
      <c r="AE23" s="99">
        <v>0.514</v>
      </c>
      <c r="AF23" s="99">
        <v>0.4818</v>
      </c>
      <c r="AG23" s="99">
        <v>0.4946</v>
      </c>
      <c r="AH23" s="98">
        <v>0.553</v>
      </c>
      <c r="AI23" s="99">
        <v>0.5401</v>
      </c>
      <c r="AJ23" s="99">
        <v>0.5615</v>
      </c>
      <c r="AK23" s="99">
        <v>0.5469</v>
      </c>
      <c r="AL23" s="99">
        <v>0.5632</v>
      </c>
      <c r="AM23" s="98">
        <v>0.6166</v>
      </c>
      <c r="AN23" s="99">
        <v>0.5965</v>
      </c>
      <c r="AO23" s="99">
        <v>0.6011</v>
      </c>
      <c r="AP23" s="99">
        <v>0.6255</v>
      </c>
      <c r="AQ23" s="99">
        <v>0.6462</v>
      </c>
      <c r="AR23" s="98">
        <v>0.644</v>
      </c>
      <c r="AS23" s="99">
        <v>0.6181</v>
      </c>
      <c r="AT23" s="99">
        <v>0.6225</v>
      </c>
      <c r="AU23" s="99">
        <v>0.6759</v>
      </c>
      <c r="AV23" s="99">
        <v>0.658</v>
      </c>
      <c r="AW23" s="98">
        <v>0.6571</v>
      </c>
      <c r="AX23" s="99">
        <v>0.7148</v>
      </c>
      <c r="AY23" s="99">
        <v>0.6536</v>
      </c>
      <c r="AZ23" s="99">
        <v>0.6317</v>
      </c>
      <c r="BA23" s="99">
        <v>0.6318</v>
      </c>
      <c r="BB23" s="98">
        <v>0.6873</v>
      </c>
      <c r="BC23" s="99">
        <v>0.6111</v>
      </c>
      <c r="BD23" s="99">
        <v>0.7028</v>
      </c>
      <c r="BE23" s="99">
        <v>0.702</v>
      </c>
      <c r="BF23" s="99">
        <v>0.7372</v>
      </c>
      <c r="BG23" s="98">
        <v>0.7329</v>
      </c>
      <c r="BH23" s="78">
        <v>0.7276</v>
      </c>
      <c r="BI23" s="78">
        <v>0.7436</v>
      </c>
      <c r="BJ23" s="78">
        <v>0.7573</v>
      </c>
      <c r="BK23" s="78">
        <v>0.7015</v>
      </c>
    </row>
    <row r="24" spans="1:63" ht="12.75">
      <c r="A24" s="32" t="s">
        <v>85</v>
      </c>
      <c r="B24" s="99">
        <v>0.010311633539909383</v>
      </c>
      <c r="C24" s="99">
        <v>0.014795275602398213</v>
      </c>
      <c r="D24" s="98">
        <v>0.0157906937299412</v>
      </c>
      <c r="E24" s="99">
        <v>0.01163679395327702</v>
      </c>
      <c r="F24" s="99">
        <v>0.01477352989937044</v>
      </c>
      <c r="G24" s="99">
        <v>0.02980116020188616</v>
      </c>
      <c r="H24" s="99">
        <v>0.006469837668517649</v>
      </c>
      <c r="I24" s="98">
        <v>0.0149</v>
      </c>
      <c r="J24" s="99">
        <v>0.007229737297309283</v>
      </c>
      <c r="K24" s="99">
        <v>0.0109040674956778</v>
      </c>
      <c r="L24" s="99">
        <v>0.014014542732318214</v>
      </c>
      <c r="M24" s="99">
        <v>0.029290413010257133</v>
      </c>
      <c r="N24" s="98">
        <v>0.01041713218966455</v>
      </c>
      <c r="O24" s="99">
        <v>0.010682267596973024</v>
      </c>
      <c r="P24" s="99">
        <v>0.010693831242767321</v>
      </c>
      <c r="Q24" s="99">
        <v>0.011461075036647091</v>
      </c>
      <c r="R24" s="99">
        <v>0.008744979934184525</v>
      </c>
      <c r="S24" s="98">
        <v>0.007219515026945455</v>
      </c>
      <c r="T24" s="99">
        <v>0.005827767160976204</v>
      </c>
      <c r="U24" s="99">
        <v>0.0075313810730168644</v>
      </c>
      <c r="V24" s="99">
        <v>0.007</v>
      </c>
      <c r="W24" s="99">
        <v>0.0083</v>
      </c>
      <c r="X24" s="98">
        <v>0.0132</v>
      </c>
      <c r="Y24" s="99">
        <v>0.0121</v>
      </c>
      <c r="Z24" s="99">
        <f>'[7]Rev-Conso_31.12.2014'!$J$15</f>
        <v>0.0134725493615655</v>
      </c>
      <c r="AA24" s="99">
        <f>ROUND(1.35%,4)</f>
        <v>0.0135</v>
      </c>
      <c r="AB24" s="99">
        <v>0.0139</v>
      </c>
      <c r="AC24" s="98">
        <v>0.0155</v>
      </c>
      <c r="AD24" s="99">
        <v>0.0149</v>
      </c>
      <c r="AE24" s="99">
        <v>0.0114</v>
      </c>
      <c r="AF24" s="99">
        <v>0.0173</v>
      </c>
      <c r="AG24" s="99">
        <v>0.0186</v>
      </c>
      <c r="AH24" s="98">
        <v>0.0215</v>
      </c>
      <c r="AI24" s="99">
        <v>0.0305</v>
      </c>
      <c r="AJ24" s="99">
        <v>0.0227</v>
      </c>
      <c r="AK24" s="99">
        <v>0.0192</v>
      </c>
      <c r="AL24" s="99">
        <v>0.0134</v>
      </c>
      <c r="AM24" s="98">
        <v>0.0153</v>
      </c>
      <c r="AN24" s="99">
        <v>0.0119</v>
      </c>
      <c r="AO24" s="99">
        <v>0.0137</v>
      </c>
      <c r="AP24" s="99">
        <v>0.0127</v>
      </c>
      <c r="AQ24" s="99">
        <v>0.0236</v>
      </c>
      <c r="AR24" s="98">
        <v>0.0205</v>
      </c>
      <c r="AS24" s="99">
        <v>0.0408</v>
      </c>
      <c r="AT24" s="99">
        <v>0.0215</v>
      </c>
      <c r="AU24" s="99">
        <v>0.0155</v>
      </c>
      <c r="AV24" s="99">
        <v>0.0045</v>
      </c>
      <c r="AW24" s="98">
        <v>0.0014</v>
      </c>
      <c r="AX24" s="99">
        <v>0.002</v>
      </c>
      <c r="AY24" s="99">
        <v>0.0021</v>
      </c>
      <c r="AZ24" s="99">
        <v>0.0016</v>
      </c>
      <c r="BA24" s="99">
        <v>0</v>
      </c>
      <c r="BB24" s="98">
        <v>0</v>
      </c>
      <c r="BC24" s="99">
        <v>0</v>
      </c>
      <c r="BD24" s="99">
        <v>0</v>
      </c>
      <c r="BE24" s="99">
        <v>0</v>
      </c>
      <c r="BF24" s="99">
        <v>0</v>
      </c>
      <c r="BG24" s="98">
        <v>0.0008</v>
      </c>
      <c r="BH24" s="78">
        <v>0</v>
      </c>
      <c r="BI24" s="78">
        <v>0</v>
      </c>
      <c r="BJ24" s="78">
        <v>0.0008</v>
      </c>
      <c r="BK24" s="78">
        <v>0.0026</v>
      </c>
    </row>
    <row r="25" spans="1:63" ht="12.75">
      <c r="A25" s="32" t="s">
        <v>121</v>
      </c>
      <c r="B25" s="99">
        <v>0.0133168624090124</v>
      </c>
      <c r="C25" s="99">
        <v>0.014359312089397351</v>
      </c>
      <c r="D25" s="98">
        <v>0.0144786497540269</v>
      </c>
      <c r="E25" s="99">
        <v>0.016023316680756124</v>
      </c>
      <c r="F25" s="99">
        <v>0.012047341021855376</v>
      </c>
      <c r="G25" s="99">
        <v>0.013583556959419728</v>
      </c>
      <c r="H25" s="99">
        <v>0.016356524011387312</v>
      </c>
      <c r="I25" s="98">
        <v>0.029900000000000003</v>
      </c>
      <c r="J25" s="99">
        <v>0.020710057654640082</v>
      </c>
      <c r="K25" s="99">
        <v>0.023052220831952182</v>
      </c>
      <c r="L25" s="99">
        <v>0.04713509149131401</v>
      </c>
      <c r="M25" s="99">
        <v>0.03030410359776502</v>
      </c>
      <c r="N25" s="98">
        <v>0.03567686832052773</v>
      </c>
      <c r="O25" s="99">
        <v>0.0232004349864586</v>
      </c>
      <c r="P25" s="99">
        <v>0.03869964599685394</v>
      </c>
      <c r="Q25" s="99">
        <v>0.04194011037234229</v>
      </c>
      <c r="R25" s="99">
        <v>0.0388849567868268</v>
      </c>
      <c r="S25" s="98">
        <v>0.05162932212203138</v>
      </c>
      <c r="T25" s="99">
        <v>0.03912567480465402</v>
      </c>
      <c r="U25" s="99">
        <v>0.0347907921240445</v>
      </c>
      <c r="V25" s="99">
        <v>0.044</v>
      </c>
      <c r="W25" s="99">
        <v>0.0904</v>
      </c>
      <c r="X25" s="98">
        <v>0.0271</v>
      </c>
      <c r="Y25" s="99">
        <v>0.0202</v>
      </c>
      <c r="Z25" s="99">
        <f>'[7]Rev-Conso_31.12.2014'!$J$18</f>
        <v>0.03318899142711758</v>
      </c>
      <c r="AA25" s="99">
        <v>0.0267</v>
      </c>
      <c r="AB25" s="99">
        <v>0.03</v>
      </c>
      <c r="AC25" s="98">
        <v>0.0264</v>
      </c>
      <c r="AD25" s="99">
        <v>0.0253</v>
      </c>
      <c r="AE25" s="99">
        <v>0.0213</v>
      </c>
      <c r="AF25" s="99">
        <v>0.0358</v>
      </c>
      <c r="AG25" s="99">
        <v>0.024</v>
      </c>
      <c r="AH25" s="98">
        <v>0.0148</v>
      </c>
      <c r="AI25" s="99">
        <v>0.0152</v>
      </c>
      <c r="AJ25" s="99">
        <v>0.0135</v>
      </c>
      <c r="AK25" s="99">
        <v>0.0152</v>
      </c>
      <c r="AL25" s="99">
        <v>0.0155</v>
      </c>
      <c r="AM25" s="98">
        <v>0.0199</v>
      </c>
      <c r="AN25" s="99">
        <v>0.0259</v>
      </c>
      <c r="AO25" s="99">
        <v>-0.0008</v>
      </c>
      <c r="AP25" s="99">
        <v>0.0325</v>
      </c>
      <c r="AQ25" s="99">
        <v>0.0225</v>
      </c>
      <c r="AR25" s="98">
        <v>0.0163</v>
      </c>
      <c r="AS25" s="99">
        <v>0.0217</v>
      </c>
      <c r="AT25" s="99">
        <v>0.0276</v>
      </c>
      <c r="AU25" s="99">
        <v>0.0157</v>
      </c>
      <c r="AV25" s="99">
        <v>0</v>
      </c>
      <c r="AW25" s="85">
        <v>0</v>
      </c>
      <c r="AX25" s="99">
        <v>0</v>
      </c>
      <c r="AY25" s="99">
        <v>0</v>
      </c>
      <c r="AZ25" s="99">
        <v>0</v>
      </c>
      <c r="BA25" s="99">
        <v>0</v>
      </c>
      <c r="BB25" s="98">
        <v>0.0029</v>
      </c>
      <c r="BC25" s="99">
        <v>0</v>
      </c>
      <c r="BD25" s="99">
        <v>0.0015</v>
      </c>
      <c r="BE25" s="99">
        <v>0.0054</v>
      </c>
      <c r="BF25" s="99">
        <v>0.0051</v>
      </c>
      <c r="BG25" s="98">
        <v>0.0029</v>
      </c>
      <c r="BH25" s="78">
        <v>0.0035</v>
      </c>
      <c r="BI25" s="78">
        <v>0.0076</v>
      </c>
      <c r="BJ25" s="78">
        <v>0</v>
      </c>
      <c r="BK25" s="78">
        <v>0</v>
      </c>
    </row>
    <row r="26" spans="1:63" ht="12.75">
      <c r="A26" s="32" t="s">
        <v>77</v>
      </c>
      <c r="B26" s="99">
        <v>0.06461287538722525</v>
      </c>
      <c r="C26" s="99">
        <v>0.09619480528723794</v>
      </c>
      <c r="D26" s="98">
        <v>0.08908743428030289</v>
      </c>
      <c r="E26" s="99">
        <v>0.08828639495117882</v>
      </c>
      <c r="F26" s="99">
        <v>0.0991427534522413</v>
      </c>
      <c r="G26" s="99">
        <v>0.08403876595183034</v>
      </c>
      <c r="H26" s="99">
        <v>0.08446078021150485</v>
      </c>
      <c r="I26" s="98">
        <v>0.022099999999999998</v>
      </c>
      <c r="J26" s="99">
        <v>0.07337783550008833</v>
      </c>
      <c r="K26" s="99">
        <v>0.007469373043490241</v>
      </c>
      <c r="L26" s="99">
        <v>0.001566756652471809</v>
      </c>
      <c r="M26" s="99">
        <v>0</v>
      </c>
      <c r="N26" s="98">
        <v>0.00695212189661055</v>
      </c>
      <c r="O26" s="99">
        <v>0</v>
      </c>
      <c r="P26" s="99">
        <v>0.005000829309578014</v>
      </c>
      <c r="Q26" s="99">
        <v>0.010532275498498861</v>
      </c>
      <c r="R26" s="99">
        <v>0.012408437724465003</v>
      </c>
      <c r="S26" s="98">
        <v>0.00787858585396603</v>
      </c>
      <c r="T26" s="99">
        <v>0.01163252951359763</v>
      </c>
      <c r="U26" s="99">
        <v>0.016327731676154394</v>
      </c>
      <c r="V26" s="99">
        <v>0.003</v>
      </c>
      <c r="W26" s="99">
        <v>0</v>
      </c>
      <c r="X26" s="98">
        <v>0.0047</v>
      </c>
      <c r="Y26" s="99">
        <v>-0.0017</v>
      </c>
      <c r="Z26" s="99">
        <f>'[7]Rev-Conso_31.12.2014'!$J$11</f>
        <v>0.006339889590657653</v>
      </c>
      <c r="AA26" s="99">
        <v>0.0053</v>
      </c>
      <c r="AB26" s="99">
        <v>0.0107</v>
      </c>
      <c r="AC26" s="98">
        <v>0.0035</v>
      </c>
      <c r="AD26" s="99">
        <v>0.0055</v>
      </c>
      <c r="AE26" s="107">
        <v>0</v>
      </c>
      <c r="AF26" s="99">
        <v>0.0048</v>
      </c>
      <c r="AG26" s="99">
        <v>0.0037</v>
      </c>
      <c r="AH26" s="98">
        <v>0.0041</v>
      </c>
      <c r="AI26" s="99">
        <v>0.0039</v>
      </c>
      <c r="AJ26" s="99">
        <v>0.0037</v>
      </c>
      <c r="AK26" s="99">
        <v>0.0045</v>
      </c>
      <c r="AL26" s="99">
        <v>0.0045</v>
      </c>
      <c r="AM26" s="108">
        <v>0</v>
      </c>
      <c r="AN26" s="107">
        <v>0</v>
      </c>
      <c r="AO26" s="107">
        <v>0</v>
      </c>
      <c r="AP26" s="107">
        <v>0</v>
      </c>
      <c r="AQ26" s="107">
        <v>0</v>
      </c>
      <c r="AR26" s="108">
        <v>0</v>
      </c>
      <c r="AS26" s="107">
        <v>0</v>
      </c>
      <c r="AT26" s="107">
        <v>0</v>
      </c>
      <c r="AU26" s="107">
        <v>0</v>
      </c>
      <c r="AV26" s="107">
        <v>0</v>
      </c>
      <c r="AW26" s="108">
        <v>0</v>
      </c>
      <c r="AX26" s="107">
        <v>0</v>
      </c>
      <c r="AY26" s="107">
        <v>0</v>
      </c>
      <c r="AZ26" s="107">
        <v>0</v>
      </c>
      <c r="BA26" s="107">
        <v>0</v>
      </c>
      <c r="BB26" s="108">
        <v>0</v>
      </c>
      <c r="BC26" s="107">
        <v>0</v>
      </c>
      <c r="BD26" s="107">
        <v>0</v>
      </c>
      <c r="BE26" s="107">
        <v>0</v>
      </c>
      <c r="BF26" s="107">
        <v>0</v>
      </c>
      <c r="BG26" s="108">
        <v>0</v>
      </c>
      <c r="BH26" s="86">
        <v>0</v>
      </c>
      <c r="BI26" s="86">
        <v>0</v>
      </c>
      <c r="BJ26" s="86">
        <v>0</v>
      </c>
      <c r="BK26" s="86">
        <v>0</v>
      </c>
    </row>
    <row r="27" spans="1:63" ht="12.75">
      <c r="A27" s="32" t="s">
        <v>70</v>
      </c>
      <c r="B27" s="99">
        <v>0.000737992780846376</v>
      </c>
      <c r="C27" s="99">
        <v>0.000788139437234993</v>
      </c>
      <c r="D27" s="98">
        <v>0.0006921423671454847</v>
      </c>
      <c r="E27" s="99">
        <v>0.0009398240143114299</v>
      </c>
      <c r="F27" s="99">
        <v>0.0005277293034895075</v>
      </c>
      <c r="G27" s="99">
        <v>0.0006270552900322837</v>
      </c>
      <c r="H27" s="99">
        <v>0.0006625235770357631</v>
      </c>
      <c r="I27" s="98">
        <v>0.0006</v>
      </c>
      <c r="J27" s="99">
        <v>0.0006100244609978541</v>
      </c>
      <c r="K27" s="99">
        <v>0.0006381006993554</v>
      </c>
      <c r="L27" s="99">
        <v>0.0005342841945519456</v>
      </c>
      <c r="M27" s="99">
        <v>0.000556318278707062</v>
      </c>
      <c r="N27" s="98">
        <v>0.000583224133026837</v>
      </c>
      <c r="O27" s="99">
        <v>0.0005766230259908116</v>
      </c>
      <c r="P27" s="99">
        <v>0.000579519608336315</v>
      </c>
      <c r="Q27" s="99">
        <v>0.0005657084627363456</v>
      </c>
      <c r="R27" s="99">
        <v>0.0006125508110331755</v>
      </c>
      <c r="S27" s="98">
        <v>0.00038735310745053827</v>
      </c>
      <c r="T27" s="99">
        <v>0.0005629514624591389</v>
      </c>
      <c r="U27" s="99">
        <v>0.0005374855639973232</v>
      </c>
      <c r="V27" s="99">
        <v>0</v>
      </c>
      <c r="W27" s="99">
        <v>0</v>
      </c>
      <c r="X27" s="98">
        <v>0.0004</v>
      </c>
      <c r="Y27" s="99">
        <v>9E-05</v>
      </c>
      <c r="Z27" s="99">
        <f>'[7]Rev-Conso_31.12.2014'!$J$13</f>
        <v>0.000523550264398162</v>
      </c>
      <c r="AA27" s="99">
        <v>0.0005</v>
      </c>
      <c r="AB27" s="99">
        <v>0.0008</v>
      </c>
      <c r="AC27" s="98">
        <v>0.0004</v>
      </c>
      <c r="AD27" s="99">
        <v>0.0006</v>
      </c>
      <c r="AE27" s="107">
        <v>0</v>
      </c>
      <c r="AF27" s="107">
        <v>0.0006</v>
      </c>
      <c r="AG27" s="107">
        <v>0.0005</v>
      </c>
      <c r="AH27" s="98">
        <v>0.0006</v>
      </c>
      <c r="AI27" s="99">
        <v>0.0006</v>
      </c>
      <c r="AJ27" s="99">
        <v>0.0005</v>
      </c>
      <c r="AK27" s="99">
        <v>0.0006</v>
      </c>
      <c r="AL27" s="107">
        <v>0.0006</v>
      </c>
      <c r="AM27" s="108">
        <v>0</v>
      </c>
      <c r="AN27" s="107">
        <v>0</v>
      </c>
      <c r="AO27" s="107">
        <v>0</v>
      </c>
      <c r="AP27" s="107">
        <v>0</v>
      </c>
      <c r="AQ27" s="107">
        <v>0</v>
      </c>
      <c r="AR27" s="108">
        <v>0</v>
      </c>
      <c r="AS27" s="107">
        <v>0</v>
      </c>
      <c r="AT27" s="107">
        <v>0</v>
      </c>
      <c r="AU27" s="107">
        <v>0</v>
      </c>
      <c r="AV27" s="107">
        <v>0</v>
      </c>
      <c r="AW27" s="108">
        <v>0</v>
      </c>
      <c r="AX27" s="107">
        <v>0</v>
      </c>
      <c r="AY27" s="107">
        <v>0</v>
      </c>
      <c r="AZ27" s="107">
        <v>0</v>
      </c>
      <c r="BA27" s="107">
        <v>0</v>
      </c>
      <c r="BB27" s="108">
        <v>0</v>
      </c>
      <c r="BC27" s="107">
        <v>0</v>
      </c>
      <c r="BD27" s="107">
        <v>0</v>
      </c>
      <c r="BE27" s="107">
        <v>0</v>
      </c>
      <c r="BF27" s="107">
        <v>0</v>
      </c>
      <c r="BG27" s="85">
        <v>0</v>
      </c>
      <c r="BH27" s="86">
        <v>0</v>
      </c>
      <c r="BI27" s="86">
        <v>0</v>
      </c>
      <c r="BJ27" s="86">
        <v>0</v>
      </c>
      <c r="BK27" s="86">
        <v>0</v>
      </c>
    </row>
    <row r="28" spans="1:65" ht="12.75">
      <c r="A28" s="32" t="s">
        <v>101</v>
      </c>
      <c r="B28" s="99">
        <v>0.05245371406740526</v>
      </c>
      <c r="C28" s="99">
        <v>0.03004733827805139</v>
      </c>
      <c r="D28" s="108">
        <v>0.01944570508433128</v>
      </c>
      <c r="E28" s="99">
        <v>0.014728387589369452</v>
      </c>
      <c r="F28" s="99">
        <v>0.020626220121344466</v>
      </c>
      <c r="G28" s="99">
        <v>0.01989283976803157</v>
      </c>
      <c r="H28" s="99">
        <v>0.022994556397503054</v>
      </c>
      <c r="I28" s="108">
        <v>0.026000000000000002</v>
      </c>
      <c r="J28" s="99">
        <v>0.024964323096128647</v>
      </c>
      <c r="K28" s="99">
        <v>0.024931502228342464</v>
      </c>
      <c r="L28" s="99">
        <v>0.02662369661810088</v>
      </c>
      <c r="M28" s="99">
        <v>0.027936782993232046</v>
      </c>
      <c r="N28" s="108">
        <v>0.04688514016799455</v>
      </c>
      <c r="O28" s="99">
        <v>0.023812531306604344</v>
      </c>
      <c r="P28" s="99">
        <v>0.049997656757398326</v>
      </c>
      <c r="Q28" s="99">
        <v>0.06304230800786283</v>
      </c>
      <c r="R28" s="99">
        <v>0.050521296415598535</v>
      </c>
      <c r="S28" s="108">
        <v>0.07059141434396586</v>
      </c>
      <c r="T28" s="99">
        <v>0.04111547566779313</v>
      </c>
      <c r="U28" s="99">
        <v>0.07366309892110968</v>
      </c>
      <c r="V28" s="99">
        <v>0.096</v>
      </c>
      <c r="W28" s="107">
        <v>0.0746</v>
      </c>
      <c r="X28" s="108">
        <v>0.0764</v>
      </c>
      <c r="Y28" s="107">
        <v>0.1378</v>
      </c>
      <c r="Z28" s="107">
        <f>'[7]Rev-Conso_31.12.2014'!$J$17</f>
        <v>0.07167793098258195</v>
      </c>
      <c r="AA28" s="107">
        <v>0.0467</v>
      </c>
      <c r="AB28" s="107">
        <v>0.0357</v>
      </c>
      <c r="AC28" s="108">
        <v>0.0144</v>
      </c>
      <c r="AD28" s="107">
        <v>0.021</v>
      </c>
      <c r="AE28" s="107">
        <v>0.0351</v>
      </c>
      <c r="AF28" s="86">
        <v>0</v>
      </c>
      <c r="AG28" s="86">
        <v>0</v>
      </c>
      <c r="AH28" s="85">
        <v>0</v>
      </c>
      <c r="AI28" s="86">
        <v>0</v>
      </c>
      <c r="AJ28" s="86">
        <v>0</v>
      </c>
      <c r="AK28" s="86">
        <v>0</v>
      </c>
      <c r="AL28" s="86">
        <v>0</v>
      </c>
      <c r="AM28" s="85">
        <v>0</v>
      </c>
      <c r="AN28" s="86">
        <v>0</v>
      </c>
      <c r="AO28" s="86">
        <v>0</v>
      </c>
      <c r="AP28" s="86">
        <v>0</v>
      </c>
      <c r="AQ28" s="86">
        <v>0</v>
      </c>
      <c r="AR28" s="85">
        <v>0</v>
      </c>
      <c r="AS28" s="86">
        <v>0</v>
      </c>
      <c r="AT28" s="86">
        <v>0</v>
      </c>
      <c r="AU28" s="86">
        <v>0</v>
      </c>
      <c r="AV28" s="86">
        <v>0</v>
      </c>
      <c r="AW28" s="85">
        <v>0</v>
      </c>
      <c r="AX28" s="86">
        <v>0</v>
      </c>
      <c r="AY28" s="86">
        <v>0</v>
      </c>
      <c r="AZ28" s="86">
        <v>0</v>
      </c>
      <c r="BA28" s="86">
        <v>0</v>
      </c>
      <c r="BB28" s="85">
        <v>0</v>
      </c>
      <c r="BC28" s="86">
        <v>0</v>
      </c>
      <c r="BD28" s="86">
        <v>0</v>
      </c>
      <c r="BE28" s="86">
        <v>0</v>
      </c>
      <c r="BF28" s="86">
        <v>0</v>
      </c>
      <c r="BG28" s="85">
        <v>0</v>
      </c>
      <c r="BH28" s="86">
        <v>0</v>
      </c>
      <c r="BI28" s="86">
        <v>0</v>
      </c>
      <c r="BJ28" s="86">
        <v>0</v>
      </c>
      <c r="BK28" s="86">
        <v>0</v>
      </c>
      <c r="BM28" s="109"/>
    </row>
    <row r="29" spans="1:63" ht="12.75">
      <c r="A29" s="32" t="s">
        <v>19</v>
      </c>
      <c r="B29" s="99">
        <v>0.027115314568753546</v>
      </c>
      <c r="C29" s="99">
        <v>0.031874432599699944</v>
      </c>
      <c r="D29" s="108">
        <v>0.02026346681780825</v>
      </c>
      <c r="E29" s="99">
        <v>0.023758505259024842</v>
      </c>
      <c r="F29" s="99">
        <v>0.023774462576090324</v>
      </c>
      <c r="G29" s="99">
        <v>0.017041711462475708</v>
      </c>
      <c r="H29" s="99">
        <v>0.01596502811725735</v>
      </c>
      <c r="I29" s="108">
        <v>0.0233</v>
      </c>
      <c r="J29" s="99">
        <v>0.019618165922177282</v>
      </c>
      <c r="K29" s="99">
        <v>0.02290161007050518</v>
      </c>
      <c r="L29" s="99">
        <v>0.024887535953588218</v>
      </c>
      <c r="M29" s="99">
        <v>0.02637546580418372</v>
      </c>
      <c r="N29" s="108">
        <v>0.02632674686400094</v>
      </c>
      <c r="O29" s="99">
        <v>0.02732791596634715</v>
      </c>
      <c r="P29" s="99">
        <v>0.031074927009696197</v>
      </c>
      <c r="Q29" s="99">
        <v>0.023760560106150286</v>
      </c>
      <c r="R29" s="99">
        <v>0.02309485432070643</v>
      </c>
      <c r="S29" s="108">
        <v>0.03924976476521924</v>
      </c>
      <c r="T29" s="99">
        <v>0.03924850795216656</v>
      </c>
      <c r="U29" s="99">
        <v>0.04352982117419626</v>
      </c>
      <c r="V29" s="99">
        <v>0.028</v>
      </c>
      <c r="W29" s="107">
        <v>0.0461</v>
      </c>
      <c r="X29" s="108">
        <v>0.064</v>
      </c>
      <c r="Y29" s="107">
        <v>0.0639</v>
      </c>
      <c r="Z29" s="107">
        <f>'[7]Rev-Conso_31.12.2014'!$J$19</f>
        <v>0.05828628360646782</v>
      </c>
      <c r="AA29" s="107">
        <v>0.0811</v>
      </c>
      <c r="AB29" s="107">
        <v>0.0518</v>
      </c>
      <c r="AC29" s="108">
        <v>0.007</v>
      </c>
      <c r="AD29" s="107">
        <v>0.0246</v>
      </c>
      <c r="AE29" s="107">
        <v>0.0029</v>
      </c>
      <c r="AF29" s="86">
        <v>0</v>
      </c>
      <c r="AG29" s="86">
        <v>0</v>
      </c>
      <c r="AH29" s="85">
        <v>0</v>
      </c>
      <c r="AI29" s="86">
        <v>0</v>
      </c>
      <c r="AJ29" s="86">
        <v>0</v>
      </c>
      <c r="AK29" s="86">
        <v>0</v>
      </c>
      <c r="AL29" s="86">
        <v>0</v>
      </c>
      <c r="AM29" s="85">
        <v>0</v>
      </c>
      <c r="AN29" s="107">
        <v>0</v>
      </c>
      <c r="AO29" s="107">
        <v>0</v>
      </c>
      <c r="AP29" s="107">
        <v>0</v>
      </c>
      <c r="AQ29" s="107">
        <v>0</v>
      </c>
      <c r="AR29" s="98">
        <v>0.0025</v>
      </c>
      <c r="AS29" s="99">
        <v>0.0003</v>
      </c>
      <c r="AT29" s="99">
        <v>0.0016</v>
      </c>
      <c r="AU29" s="99">
        <v>0.0033</v>
      </c>
      <c r="AV29" s="99">
        <v>0.0047</v>
      </c>
      <c r="AW29" s="98">
        <v>0.0141</v>
      </c>
      <c r="AX29" s="99">
        <v>0.0046</v>
      </c>
      <c r="AY29" s="99">
        <v>0.0017</v>
      </c>
      <c r="AZ29" s="99">
        <v>0.0263</v>
      </c>
      <c r="BA29" s="99">
        <v>0.0224</v>
      </c>
      <c r="BB29" s="98">
        <v>0.0005</v>
      </c>
      <c r="BC29" s="99">
        <v>0.001</v>
      </c>
      <c r="BD29" s="99">
        <v>0.001</v>
      </c>
      <c r="BE29" s="99">
        <v>0</v>
      </c>
      <c r="BF29" s="99">
        <v>0</v>
      </c>
      <c r="BG29" s="85">
        <v>0</v>
      </c>
      <c r="BH29" s="78">
        <v>0</v>
      </c>
      <c r="BI29" s="78">
        <v>0</v>
      </c>
      <c r="BJ29" s="78">
        <v>0</v>
      </c>
      <c r="BK29" s="78">
        <v>0</v>
      </c>
    </row>
    <row r="30" spans="1:63" ht="12.75">
      <c r="A30" s="32" t="s">
        <v>96</v>
      </c>
      <c r="B30" s="99">
        <v>0.0067668339487053685</v>
      </c>
      <c r="C30" s="99">
        <v>0.00834696981807131</v>
      </c>
      <c r="D30" s="108">
        <v>0.007843775033593703</v>
      </c>
      <c r="E30" s="99">
        <v>0.007631518509853882</v>
      </c>
      <c r="F30" s="99">
        <v>0.008000398572457384</v>
      </c>
      <c r="G30" s="99">
        <v>0.007792012099966167</v>
      </c>
      <c r="H30" s="99">
        <v>0.007968015523283087</v>
      </c>
      <c r="I30" s="108">
        <v>0.0097</v>
      </c>
      <c r="J30" s="99">
        <v>0.01143233609837228</v>
      </c>
      <c r="K30" s="99">
        <v>0.009447686560433589</v>
      </c>
      <c r="L30" s="99">
        <v>0.008589369554418205</v>
      </c>
      <c r="M30" s="99">
        <v>0.00902078463482842</v>
      </c>
      <c r="N30" s="108">
        <v>0.006609603814936763</v>
      </c>
      <c r="O30" s="99">
        <v>0.007027125149331719</v>
      </c>
      <c r="P30" s="99">
        <v>0.005859456397599078</v>
      </c>
      <c r="Q30" s="99">
        <v>0.005516821996096718</v>
      </c>
      <c r="R30" s="99">
        <v>0.008112885287641626</v>
      </c>
      <c r="S30" s="108">
        <v>0.011364427649225474</v>
      </c>
      <c r="T30" s="99">
        <v>0.009376908175764108</v>
      </c>
      <c r="U30" s="99">
        <v>0.009649950000395372</v>
      </c>
      <c r="V30" s="99">
        <v>0.013</v>
      </c>
      <c r="W30" s="107">
        <v>0.0139</v>
      </c>
      <c r="X30" s="108">
        <v>0.0062</v>
      </c>
      <c r="Y30" s="107">
        <v>0.004</v>
      </c>
      <c r="Z30" s="107">
        <f>'[7]Rev-Conso_31.12.2014'!$J$20</f>
        <v>0.005030394944760177</v>
      </c>
      <c r="AA30" s="107">
        <v>0.0071</v>
      </c>
      <c r="AB30" s="107">
        <v>0.0093</v>
      </c>
      <c r="AC30" s="108">
        <v>0.0258</v>
      </c>
      <c r="AD30" s="107">
        <v>0.0113</v>
      </c>
      <c r="AE30" s="107">
        <v>0.0458</v>
      </c>
      <c r="AF30" s="107">
        <v>0.0347</v>
      </c>
      <c r="AG30" s="107">
        <v>0.011</v>
      </c>
      <c r="AH30" s="85">
        <v>0</v>
      </c>
      <c r="AI30" s="86">
        <v>0</v>
      </c>
      <c r="AJ30" s="86">
        <v>0</v>
      </c>
      <c r="AK30" s="86">
        <v>0</v>
      </c>
      <c r="AL30" s="86">
        <v>0</v>
      </c>
      <c r="AM30" s="85">
        <v>0</v>
      </c>
      <c r="AN30" s="86">
        <v>0</v>
      </c>
      <c r="AO30" s="86">
        <v>0</v>
      </c>
      <c r="AP30" s="86">
        <v>0</v>
      </c>
      <c r="AQ30" s="86">
        <v>0</v>
      </c>
      <c r="AR30" s="85">
        <v>0</v>
      </c>
      <c r="AS30" s="86">
        <v>0</v>
      </c>
      <c r="AT30" s="86">
        <v>0</v>
      </c>
      <c r="AU30" s="86">
        <v>0</v>
      </c>
      <c r="AV30" s="86">
        <v>0</v>
      </c>
      <c r="AW30" s="85">
        <v>0</v>
      </c>
      <c r="AX30" s="86">
        <v>0</v>
      </c>
      <c r="AY30" s="86">
        <v>0</v>
      </c>
      <c r="AZ30" s="86">
        <v>0</v>
      </c>
      <c r="BA30" s="86">
        <v>0</v>
      </c>
      <c r="BB30" s="85">
        <v>0</v>
      </c>
      <c r="BC30" s="86">
        <v>0</v>
      </c>
      <c r="BD30" s="86">
        <v>0</v>
      </c>
      <c r="BE30" s="86">
        <v>0</v>
      </c>
      <c r="BF30" s="86">
        <v>0</v>
      </c>
      <c r="BG30" s="85">
        <v>0</v>
      </c>
      <c r="BH30" s="86">
        <v>0</v>
      </c>
      <c r="BI30" s="86">
        <v>0</v>
      </c>
      <c r="BJ30" s="86">
        <v>0</v>
      </c>
      <c r="BK30" s="86">
        <v>0</v>
      </c>
    </row>
    <row r="31" spans="1:63" ht="12.75" hidden="1">
      <c r="A31" s="32" t="s">
        <v>20</v>
      </c>
      <c r="B31" s="86"/>
      <c r="C31" s="86">
        <v>0</v>
      </c>
      <c r="D31" s="85">
        <v>0</v>
      </c>
      <c r="E31" s="86">
        <v>0</v>
      </c>
      <c r="F31" s="86">
        <v>0</v>
      </c>
      <c r="G31" s="86">
        <v>0</v>
      </c>
      <c r="H31" s="86"/>
      <c r="I31" s="85"/>
      <c r="J31" s="86">
        <v>0</v>
      </c>
      <c r="K31" s="86">
        <v>0</v>
      </c>
      <c r="L31" s="86">
        <v>0</v>
      </c>
      <c r="M31" s="86">
        <v>0</v>
      </c>
      <c r="N31" s="85">
        <v>0</v>
      </c>
      <c r="O31" s="86">
        <v>0</v>
      </c>
      <c r="P31" s="86">
        <v>0</v>
      </c>
      <c r="Q31" s="86">
        <v>0</v>
      </c>
      <c r="R31" s="86">
        <v>0</v>
      </c>
      <c r="S31" s="85">
        <v>0</v>
      </c>
      <c r="T31" s="86">
        <v>0</v>
      </c>
      <c r="U31" s="86">
        <v>0</v>
      </c>
      <c r="V31" s="86">
        <v>0</v>
      </c>
      <c r="W31" s="86">
        <v>0</v>
      </c>
      <c r="X31" s="85">
        <v>0</v>
      </c>
      <c r="Y31" s="86">
        <v>0</v>
      </c>
      <c r="Z31" s="86">
        <v>0</v>
      </c>
      <c r="AA31" s="86">
        <v>0</v>
      </c>
      <c r="AB31" s="86">
        <v>0</v>
      </c>
      <c r="AC31" s="85">
        <v>0</v>
      </c>
      <c r="AD31" s="86">
        <v>0</v>
      </c>
      <c r="AE31" s="86">
        <v>0</v>
      </c>
      <c r="AF31" s="86">
        <v>0</v>
      </c>
      <c r="AG31" s="86">
        <v>0</v>
      </c>
      <c r="AH31" s="85">
        <v>0</v>
      </c>
      <c r="AI31" s="86">
        <v>0</v>
      </c>
      <c r="AJ31" s="86">
        <v>0</v>
      </c>
      <c r="AK31" s="86">
        <v>0</v>
      </c>
      <c r="AL31" s="86">
        <v>0</v>
      </c>
      <c r="AM31" s="85">
        <v>0</v>
      </c>
      <c r="AN31" s="86">
        <v>0</v>
      </c>
      <c r="AO31" s="86">
        <v>0</v>
      </c>
      <c r="AP31" s="86">
        <v>0</v>
      </c>
      <c r="AQ31" s="86">
        <v>0</v>
      </c>
      <c r="AR31" s="85">
        <v>0</v>
      </c>
      <c r="AS31" s="107">
        <v>0</v>
      </c>
      <c r="AT31" s="107">
        <v>0</v>
      </c>
      <c r="AU31" s="107">
        <v>0</v>
      </c>
      <c r="AV31" s="107">
        <v>0</v>
      </c>
      <c r="AW31" s="98">
        <v>0.0018</v>
      </c>
      <c r="AX31" s="99">
        <v>0</v>
      </c>
      <c r="AY31" s="99">
        <v>0.0076</v>
      </c>
      <c r="AZ31" s="99">
        <v>0</v>
      </c>
      <c r="BA31" s="99">
        <v>0</v>
      </c>
      <c r="BB31" s="98">
        <v>0.0044</v>
      </c>
      <c r="BC31" s="99">
        <v>0.0167</v>
      </c>
      <c r="BD31" s="99">
        <v>0</v>
      </c>
      <c r="BE31" s="99">
        <v>0</v>
      </c>
      <c r="BF31" s="99">
        <v>0</v>
      </c>
      <c r="BG31" s="85">
        <v>0</v>
      </c>
      <c r="BH31" s="78">
        <v>0</v>
      </c>
      <c r="BI31" s="78">
        <v>0</v>
      </c>
      <c r="BJ31" s="78">
        <v>0</v>
      </c>
      <c r="BK31" s="78">
        <v>0</v>
      </c>
    </row>
    <row r="32" spans="1:63" ht="12.75">
      <c r="A32" s="32" t="s">
        <v>15</v>
      </c>
      <c r="B32" s="86">
        <v>0</v>
      </c>
      <c r="C32" s="86">
        <v>0</v>
      </c>
      <c r="D32" s="85">
        <v>0</v>
      </c>
      <c r="E32" s="86">
        <v>0</v>
      </c>
      <c r="F32" s="86">
        <v>0</v>
      </c>
      <c r="G32" s="86">
        <v>0</v>
      </c>
      <c r="H32" s="86">
        <v>0</v>
      </c>
      <c r="I32" s="85">
        <v>0</v>
      </c>
      <c r="J32" s="86">
        <v>0</v>
      </c>
      <c r="K32" s="86">
        <v>0</v>
      </c>
      <c r="L32" s="86">
        <v>0</v>
      </c>
      <c r="M32" s="86">
        <v>0</v>
      </c>
      <c r="N32" s="85">
        <v>0</v>
      </c>
      <c r="O32" s="86">
        <v>0</v>
      </c>
      <c r="P32" s="86">
        <v>0</v>
      </c>
      <c r="Q32" s="86">
        <v>0</v>
      </c>
      <c r="R32" s="86">
        <v>0</v>
      </c>
      <c r="S32" s="85">
        <v>0</v>
      </c>
      <c r="T32" s="86">
        <v>0</v>
      </c>
      <c r="U32" s="86">
        <v>0</v>
      </c>
      <c r="V32" s="86">
        <v>0</v>
      </c>
      <c r="W32" s="86">
        <v>0</v>
      </c>
      <c r="X32" s="98">
        <v>0.0013</v>
      </c>
      <c r="Y32" s="99">
        <v>0</v>
      </c>
      <c r="Z32" s="99">
        <f>'[7]Rev-Conso_31.12.2014'!$J$9</f>
        <v>0</v>
      </c>
      <c r="AA32" s="99">
        <v>0.0024</v>
      </c>
      <c r="AB32" s="99">
        <v>0.0035</v>
      </c>
      <c r="AC32" s="98">
        <v>0.007</v>
      </c>
      <c r="AD32" s="99">
        <v>0.0057</v>
      </c>
      <c r="AE32" s="99">
        <v>0.007</v>
      </c>
      <c r="AF32" s="99">
        <v>0.0077</v>
      </c>
      <c r="AG32" s="99">
        <v>0.0076</v>
      </c>
      <c r="AH32" s="98">
        <v>0.0093</v>
      </c>
      <c r="AI32" s="99">
        <v>0.0092</v>
      </c>
      <c r="AJ32" s="99">
        <v>0.0091</v>
      </c>
      <c r="AK32" s="99">
        <v>0.0093</v>
      </c>
      <c r="AL32" s="99">
        <v>0.0098</v>
      </c>
      <c r="AM32" s="98">
        <v>0.0117</v>
      </c>
      <c r="AN32" s="99">
        <v>0.0102</v>
      </c>
      <c r="AO32" s="99">
        <v>0.0114</v>
      </c>
      <c r="AP32" s="99">
        <v>0.0126</v>
      </c>
      <c r="AQ32" s="99">
        <v>0.0128</v>
      </c>
      <c r="AR32" s="98">
        <v>0.0118</v>
      </c>
      <c r="AS32" s="99">
        <v>0.0124</v>
      </c>
      <c r="AT32" s="99">
        <v>0.0119</v>
      </c>
      <c r="AU32" s="99">
        <v>0.0129</v>
      </c>
      <c r="AV32" s="99">
        <v>0.0102</v>
      </c>
      <c r="AW32" s="98">
        <v>0.0107</v>
      </c>
      <c r="AX32" s="99">
        <v>0.0103</v>
      </c>
      <c r="AY32" s="99">
        <v>0.0114</v>
      </c>
      <c r="AZ32" s="99">
        <v>0.0106</v>
      </c>
      <c r="BA32" s="99">
        <v>0.0106</v>
      </c>
      <c r="BB32" s="98">
        <v>0.0084</v>
      </c>
      <c r="BC32" s="99">
        <v>0.0099</v>
      </c>
      <c r="BD32" s="99">
        <v>0.0052</v>
      </c>
      <c r="BE32" s="99">
        <v>0.0074</v>
      </c>
      <c r="BF32" s="99">
        <v>0.0111</v>
      </c>
      <c r="BG32" s="85">
        <v>0</v>
      </c>
      <c r="BH32" s="78">
        <v>0</v>
      </c>
      <c r="BI32" s="78">
        <v>0</v>
      </c>
      <c r="BJ32" s="78">
        <v>0</v>
      </c>
      <c r="BK32" s="78">
        <v>0</v>
      </c>
    </row>
    <row r="33" spans="1:63" ht="12.75">
      <c r="A33" s="32" t="s">
        <v>71</v>
      </c>
      <c r="B33" s="86">
        <v>0</v>
      </c>
      <c r="C33" s="86">
        <v>0</v>
      </c>
      <c r="D33" s="85">
        <v>0</v>
      </c>
      <c r="E33" s="86">
        <v>0</v>
      </c>
      <c r="F33" s="86">
        <v>0</v>
      </c>
      <c r="G33" s="86">
        <v>0</v>
      </c>
      <c r="H33" s="86">
        <v>0</v>
      </c>
      <c r="I33" s="85">
        <v>0</v>
      </c>
      <c r="J33" s="86">
        <v>0</v>
      </c>
      <c r="K33" s="86">
        <v>0</v>
      </c>
      <c r="L33" s="86">
        <v>0</v>
      </c>
      <c r="M33" s="86">
        <v>0</v>
      </c>
      <c r="N33" s="85">
        <v>0</v>
      </c>
      <c r="O33" s="86">
        <v>0</v>
      </c>
      <c r="P33" s="86">
        <v>0</v>
      </c>
      <c r="Q33" s="86">
        <v>0</v>
      </c>
      <c r="R33" s="86">
        <v>0</v>
      </c>
      <c r="S33" s="85">
        <v>0</v>
      </c>
      <c r="T33" s="86">
        <v>0</v>
      </c>
      <c r="U33" s="86">
        <v>0</v>
      </c>
      <c r="V33" s="86">
        <v>0</v>
      </c>
      <c r="W33" s="86">
        <v>0</v>
      </c>
      <c r="X33" s="85">
        <v>0</v>
      </c>
      <c r="Y33" s="99">
        <v>0</v>
      </c>
      <c r="Z33" s="86">
        <v>0</v>
      </c>
      <c r="AA33" s="86">
        <v>0</v>
      </c>
      <c r="AB33" s="107">
        <v>0</v>
      </c>
      <c r="AC33" s="98">
        <v>0</v>
      </c>
      <c r="AD33" s="99">
        <v>0</v>
      </c>
      <c r="AE33" s="107">
        <v>0</v>
      </c>
      <c r="AF33" s="107">
        <v>0</v>
      </c>
      <c r="AG33" s="107">
        <v>0</v>
      </c>
      <c r="AH33" s="98">
        <v>0.0003</v>
      </c>
      <c r="AI33" s="99">
        <v>0</v>
      </c>
      <c r="AJ33" s="99">
        <v>0.0003</v>
      </c>
      <c r="AK33" s="99">
        <v>0.0004</v>
      </c>
      <c r="AL33" s="107">
        <v>0.0004</v>
      </c>
      <c r="AM33" s="108">
        <v>0</v>
      </c>
      <c r="AN33" s="107">
        <v>0</v>
      </c>
      <c r="AO33" s="107">
        <v>0</v>
      </c>
      <c r="AP33" s="107">
        <v>0</v>
      </c>
      <c r="AQ33" s="107">
        <v>0</v>
      </c>
      <c r="AR33" s="108">
        <v>0</v>
      </c>
      <c r="AS33" s="107">
        <v>0</v>
      </c>
      <c r="AT33" s="107">
        <v>0</v>
      </c>
      <c r="AU33" s="107">
        <v>0</v>
      </c>
      <c r="AV33" s="107">
        <v>0</v>
      </c>
      <c r="AW33" s="108">
        <v>0</v>
      </c>
      <c r="AX33" s="107">
        <v>0</v>
      </c>
      <c r="AY33" s="107">
        <v>0</v>
      </c>
      <c r="AZ33" s="107">
        <v>0</v>
      </c>
      <c r="BA33" s="107">
        <v>0</v>
      </c>
      <c r="BB33" s="108">
        <v>0</v>
      </c>
      <c r="BC33" s="107">
        <v>0</v>
      </c>
      <c r="BD33" s="107">
        <v>0</v>
      </c>
      <c r="BE33" s="107">
        <v>0</v>
      </c>
      <c r="BF33" s="107">
        <v>0</v>
      </c>
      <c r="BG33" s="85">
        <v>0</v>
      </c>
      <c r="BH33" s="86">
        <v>0</v>
      </c>
      <c r="BI33" s="86">
        <v>0</v>
      </c>
      <c r="BJ33" s="86">
        <v>0</v>
      </c>
      <c r="BK33" s="86">
        <v>0</v>
      </c>
    </row>
    <row r="34" spans="1:63" ht="12.75">
      <c r="A34" s="13"/>
      <c r="B34" s="14"/>
      <c r="C34" s="14"/>
      <c r="D34" s="15"/>
      <c r="E34" s="14"/>
      <c r="F34" s="14"/>
      <c r="G34" s="14"/>
      <c r="H34" s="14"/>
      <c r="I34" s="15"/>
      <c r="J34" s="14"/>
      <c r="K34" s="14"/>
      <c r="L34" s="14"/>
      <c r="M34" s="14"/>
      <c r="N34" s="15"/>
      <c r="O34" s="14"/>
      <c r="P34" s="14"/>
      <c r="Q34" s="14"/>
      <c r="R34" s="14"/>
      <c r="S34" s="15"/>
      <c r="T34" s="14"/>
      <c r="U34" s="14"/>
      <c r="V34" s="14"/>
      <c r="W34" s="14"/>
      <c r="X34" s="15"/>
      <c r="Y34" s="14"/>
      <c r="Z34" s="79"/>
      <c r="AA34" s="79"/>
      <c r="AB34" s="14"/>
      <c r="AC34" s="15"/>
      <c r="AD34" s="14"/>
      <c r="AE34" s="14"/>
      <c r="AF34" s="14"/>
      <c r="AG34" s="14"/>
      <c r="AH34" s="15"/>
      <c r="AI34" s="14"/>
      <c r="AJ34" s="14"/>
      <c r="AK34" s="14"/>
      <c r="AL34" s="14"/>
      <c r="AM34" s="15"/>
      <c r="AN34" s="14"/>
      <c r="AO34" s="14"/>
      <c r="AP34" s="14"/>
      <c r="AQ34" s="14"/>
      <c r="AR34" s="15"/>
      <c r="AS34" s="14"/>
      <c r="AT34" s="14"/>
      <c r="AU34" s="14"/>
      <c r="AV34" s="14"/>
      <c r="AW34" s="15"/>
      <c r="AX34" s="14"/>
      <c r="AY34" s="14"/>
      <c r="AZ34" s="14"/>
      <c r="BA34" s="14"/>
      <c r="BB34" s="15"/>
      <c r="BC34" s="14"/>
      <c r="BD34" s="14"/>
      <c r="BE34" s="14"/>
      <c r="BF34" s="16"/>
      <c r="BG34" s="15"/>
      <c r="BH34" s="17"/>
      <c r="BI34" s="17"/>
      <c r="BJ34" s="17"/>
      <c r="BK34" s="17"/>
    </row>
    <row r="35" spans="1:63" ht="12.75">
      <c r="A35" s="74" t="s">
        <v>58</v>
      </c>
      <c r="B35" s="34"/>
      <c r="C35" s="34"/>
      <c r="D35" s="80"/>
      <c r="E35" s="34"/>
      <c r="F35" s="34"/>
      <c r="G35" s="34"/>
      <c r="H35" s="34"/>
      <c r="I35" s="80"/>
      <c r="J35" s="34"/>
      <c r="K35" s="34"/>
      <c r="L35" s="34"/>
      <c r="M35" s="34"/>
      <c r="N35" s="80"/>
      <c r="O35" s="34"/>
      <c r="P35" s="34"/>
      <c r="Q35" s="34"/>
      <c r="R35" s="34"/>
      <c r="S35" s="80"/>
      <c r="T35" s="34"/>
      <c r="U35" s="34"/>
      <c r="V35" s="34"/>
      <c r="W35" s="34"/>
      <c r="X35" s="80"/>
      <c r="Y35" s="34"/>
      <c r="Z35" s="34"/>
      <c r="AA35" s="34"/>
      <c r="AB35" s="34"/>
      <c r="AC35" s="80"/>
      <c r="AD35" s="34"/>
      <c r="AE35" s="34"/>
      <c r="AF35" s="34"/>
      <c r="AG35" s="34"/>
      <c r="AH35" s="80"/>
      <c r="AI35" s="34"/>
      <c r="AJ35" s="34"/>
      <c r="AK35" s="34"/>
      <c r="AL35" s="34"/>
      <c r="AM35" s="80"/>
      <c r="AN35" s="34"/>
      <c r="AO35" s="34"/>
      <c r="AP35" s="34"/>
      <c r="AQ35" s="34"/>
      <c r="AR35" s="80"/>
      <c r="AS35" s="34"/>
      <c r="AT35" s="34"/>
      <c r="AU35" s="16"/>
      <c r="AV35" s="34"/>
      <c r="AW35" s="80"/>
      <c r="AX35" s="34"/>
      <c r="AY35" s="16"/>
      <c r="AZ35" s="34"/>
      <c r="BA35" s="41"/>
      <c r="BB35" s="80"/>
      <c r="BC35" s="34"/>
      <c r="BD35" s="16"/>
      <c r="BE35" s="35"/>
      <c r="BF35" s="35"/>
      <c r="BG35" s="80"/>
      <c r="BH35" s="35"/>
      <c r="BI35" s="35"/>
      <c r="BJ35" s="35"/>
      <c r="BK35" s="35"/>
    </row>
    <row r="36" spans="1:63" ht="12.75">
      <c r="A36" s="27" t="s">
        <v>46</v>
      </c>
      <c r="B36" s="42">
        <f>+B37+B38</f>
        <v>2128</v>
      </c>
      <c r="C36" s="42">
        <f>+C37+C38</f>
        <v>2058</v>
      </c>
      <c r="D36" s="87"/>
      <c r="E36" s="42">
        <f>+E37+E38</f>
        <v>2054</v>
      </c>
      <c r="F36" s="42">
        <f>+F37+F38</f>
        <v>2072</v>
      </c>
      <c r="G36" s="42">
        <f>+G37+G38</f>
        <v>2082</v>
      </c>
      <c r="H36" s="42">
        <f>+H37+H38</f>
        <v>1971</v>
      </c>
      <c r="I36" s="87"/>
      <c r="J36" s="42">
        <f>+J37+J38</f>
        <v>1851</v>
      </c>
      <c r="K36" s="42">
        <f>+K37+K38</f>
        <v>1847</v>
      </c>
      <c r="L36" s="42">
        <f>+L37+L38</f>
        <v>1802</v>
      </c>
      <c r="M36" s="42">
        <f>+M37+M38</f>
        <v>1716</v>
      </c>
      <c r="N36" s="87"/>
      <c r="O36" s="42">
        <f>+O37+O38</f>
        <v>1665</v>
      </c>
      <c r="P36" s="42">
        <f>+P37+P38</f>
        <v>1661</v>
      </c>
      <c r="Q36" s="42">
        <f>+Q37+Q38</f>
        <v>1687</v>
      </c>
      <c r="R36" s="42">
        <f>+R37+R38</f>
        <v>1596</v>
      </c>
      <c r="S36" s="87"/>
      <c r="T36" s="42">
        <f>+T37+T38</f>
        <v>1565</v>
      </c>
      <c r="U36" s="42">
        <f>+U37+U38</f>
        <v>1540</v>
      </c>
      <c r="V36" s="42">
        <f>+V37+V38</f>
        <v>1603</v>
      </c>
      <c r="W36" s="42">
        <f>+W37+W38</f>
        <v>1581</v>
      </c>
      <c r="X36" s="87"/>
      <c r="Y36" s="42">
        <f>+Y37+Y38</f>
        <v>1512</v>
      </c>
      <c r="Z36" s="42">
        <f>+Z37+Z38</f>
        <v>1513</v>
      </c>
      <c r="AA36" s="42">
        <f>+AA37+AA38</f>
        <v>1558</v>
      </c>
      <c r="AB36" s="42">
        <f>+AB37+AB38</f>
        <v>1488</v>
      </c>
      <c r="AC36" s="87"/>
      <c r="AD36" s="42">
        <f>+AD37+AD38</f>
        <v>1516</v>
      </c>
      <c r="AE36" s="42">
        <f>+AE37+AE38</f>
        <v>1532</v>
      </c>
      <c r="AF36" s="42">
        <f>+AF37+AF38</f>
        <v>1650</v>
      </c>
      <c r="AG36" s="42">
        <f>+AG37+AG38</f>
        <v>1486</v>
      </c>
      <c r="AH36" s="87"/>
      <c r="AI36" s="42">
        <f>+AI37+AI38</f>
        <v>1503</v>
      </c>
      <c r="AJ36" s="42">
        <f>+AJ37+AJ38</f>
        <v>1562</v>
      </c>
      <c r="AK36" s="42">
        <f>+AK37+AK38</f>
        <v>1622</v>
      </c>
      <c r="AL36" s="42">
        <f>+AL37+AL38</f>
        <v>1644</v>
      </c>
      <c r="AM36" s="87"/>
      <c r="AN36" s="42">
        <f>+AN37+AN38</f>
        <v>1656</v>
      </c>
      <c r="AO36" s="42">
        <v>1677</v>
      </c>
      <c r="AP36" s="42">
        <v>1599</v>
      </c>
      <c r="AQ36" s="24">
        <v>1638</v>
      </c>
      <c r="AR36" s="87"/>
      <c r="AS36" s="42">
        <v>1720</v>
      </c>
      <c r="AT36" s="42">
        <v>1647</v>
      </c>
      <c r="AU36" s="24">
        <v>1564</v>
      </c>
      <c r="AV36" s="42">
        <v>1528</v>
      </c>
      <c r="AW36" s="87"/>
      <c r="AX36" s="42">
        <v>1558</v>
      </c>
      <c r="AY36" s="24">
        <v>1668</v>
      </c>
      <c r="AZ36" s="42">
        <v>1805</v>
      </c>
      <c r="BA36" s="42">
        <v>2000</v>
      </c>
      <c r="BB36" s="87"/>
      <c r="BC36" s="42">
        <v>2083</v>
      </c>
      <c r="BD36" s="24">
        <v>2042</v>
      </c>
      <c r="BE36" s="8">
        <v>2059</v>
      </c>
      <c r="BF36" s="8">
        <v>1976</v>
      </c>
      <c r="BG36" s="87"/>
      <c r="BH36" s="8">
        <v>1936</v>
      </c>
      <c r="BI36" s="8">
        <v>1677</v>
      </c>
      <c r="BJ36" s="8">
        <v>1657</v>
      </c>
      <c r="BK36" s="8">
        <v>1420</v>
      </c>
    </row>
    <row r="37" spans="1:63" ht="12.75">
      <c r="A37" s="88" t="s">
        <v>75</v>
      </c>
      <c r="B37" s="45">
        <v>1895</v>
      </c>
      <c r="C37" s="45">
        <v>1822</v>
      </c>
      <c r="D37" s="89"/>
      <c r="E37" s="45">
        <v>1825</v>
      </c>
      <c r="F37" s="45">
        <v>1844</v>
      </c>
      <c r="G37" s="45">
        <v>1847</v>
      </c>
      <c r="H37" s="45">
        <v>1745</v>
      </c>
      <c r="I37" s="89"/>
      <c r="J37" s="45">
        <v>1635</v>
      </c>
      <c r="K37" s="45">
        <v>1621</v>
      </c>
      <c r="L37" s="45">
        <v>1574</v>
      </c>
      <c r="M37" s="45">
        <v>1481</v>
      </c>
      <c r="N37" s="89"/>
      <c r="O37" s="45">
        <v>1423</v>
      </c>
      <c r="P37" s="45">
        <v>1413</v>
      </c>
      <c r="Q37" s="45">
        <v>1436</v>
      </c>
      <c r="R37" s="45">
        <v>1330</v>
      </c>
      <c r="S37" s="89"/>
      <c r="T37" s="45">
        <v>1287</v>
      </c>
      <c r="U37" s="45">
        <v>1258</v>
      </c>
      <c r="V37" s="45">
        <v>1306</v>
      </c>
      <c r="W37" s="45">
        <v>1269</v>
      </c>
      <c r="X37" s="89"/>
      <c r="Y37" s="45">
        <v>1205</v>
      </c>
      <c r="Z37" s="45">
        <f>1217-1</f>
        <v>1216</v>
      </c>
      <c r="AA37" s="45">
        <f>1265+1</f>
        <v>1266</v>
      </c>
      <c r="AB37" s="45">
        <v>1190</v>
      </c>
      <c r="AC37" s="89"/>
      <c r="AD37" s="45">
        <v>1247</v>
      </c>
      <c r="AE37" s="45">
        <v>1268</v>
      </c>
      <c r="AF37" s="45">
        <v>1438</v>
      </c>
      <c r="AG37" s="45">
        <v>1202</v>
      </c>
      <c r="AH37" s="89"/>
      <c r="AI37" s="45">
        <v>1225</v>
      </c>
      <c r="AJ37" s="45">
        <v>1278</v>
      </c>
      <c r="AK37" s="45">
        <v>1296</v>
      </c>
      <c r="AL37" s="45">
        <v>1299</v>
      </c>
      <c r="AM37" s="89"/>
      <c r="AN37" s="45">
        <v>1418</v>
      </c>
      <c r="AO37" s="45">
        <v>1421</v>
      </c>
      <c r="AP37" s="45">
        <v>1341</v>
      </c>
      <c r="AQ37" s="6">
        <v>1358</v>
      </c>
      <c r="AR37" s="89"/>
      <c r="AS37" s="45">
        <v>1455</v>
      </c>
      <c r="AT37" s="45">
        <v>1321</v>
      </c>
      <c r="AU37" s="6">
        <v>1245</v>
      </c>
      <c r="AV37" s="45">
        <v>1147</v>
      </c>
      <c r="AW37" s="89"/>
      <c r="AX37" s="45">
        <v>1201</v>
      </c>
      <c r="AY37" s="6">
        <v>1496</v>
      </c>
      <c r="AZ37" s="45">
        <v>1493</v>
      </c>
      <c r="BA37" s="45">
        <v>1642</v>
      </c>
      <c r="BB37" s="89"/>
      <c r="BC37" s="45">
        <v>1707</v>
      </c>
      <c r="BD37" s="6">
        <v>1874</v>
      </c>
      <c r="BE37" s="46">
        <v>1709</v>
      </c>
      <c r="BF37" s="46">
        <v>1823</v>
      </c>
      <c r="BG37" s="89"/>
      <c r="BH37" s="46">
        <v>1641</v>
      </c>
      <c r="BI37" s="46">
        <v>1434</v>
      </c>
      <c r="BJ37" s="46">
        <v>1416</v>
      </c>
      <c r="BK37" s="46">
        <v>1180</v>
      </c>
    </row>
    <row r="38" spans="1:63" ht="12.75">
      <c r="A38" s="90" t="s">
        <v>76</v>
      </c>
      <c r="B38" s="45">
        <v>233</v>
      </c>
      <c r="C38" s="45">
        <v>236</v>
      </c>
      <c r="D38" s="89"/>
      <c r="E38" s="45">
        <v>229</v>
      </c>
      <c r="F38" s="45">
        <v>228</v>
      </c>
      <c r="G38" s="45">
        <v>235</v>
      </c>
      <c r="H38" s="45">
        <v>226</v>
      </c>
      <c r="I38" s="89"/>
      <c r="J38" s="45">
        <v>216</v>
      </c>
      <c r="K38" s="45">
        <v>226</v>
      </c>
      <c r="L38" s="45">
        <v>228</v>
      </c>
      <c r="M38" s="45">
        <v>235</v>
      </c>
      <c r="N38" s="89"/>
      <c r="O38" s="45">
        <v>242</v>
      </c>
      <c r="P38" s="45">
        <v>248</v>
      </c>
      <c r="Q38" s="45">
        <v>251</v>
      </c>
      <c r="R38" s="45">
        <v>266</v>
      </c>
      <c r="S38" s="89"/>
      <c r="T38" s="45">
        <v>278</v>
      </c>
      <c r="U38" s="45">
        <v>282</v>
      </c>
      <c r="V38" s="45">
        <v>297</v>
      </c>
      <c r="W38" s="45">
        <v>312</v>
      </c>
      <c r="X38" s="89"/>
      <c r="Y38" s="45">
        <v>307</v>
      </c>
      <c r="Z38" s="45">
        <v>297</v>
      </c>
      <c r="AA38" s="45">
        <v>292</v>
      </c>
      <c r="AB38" s="45">
        <v>298</v>
      </c>
      <c r="AC38" s="89"/>
      <c r="AD38" s="45">
        <v>269</v>
      </c>
      <c r="AE38" s="45">
        <v>264</v>
      </c>
      <c r="AF38" s="45">
        <v>212</v>
      </c>
      <c r="AG38" s="45">
        <v>284</v>
      </c>
      <c r="AH38" s="89"/>
      <c r="AI38" s="45">
        <v>278</v>
      </c>
      <c r="AJ38" s="45">
        <v>284</v>
      </c>
      <c r="AK38" s="45">
        <v>326</v>
      </c>
      <c r="AL38" s="45">
        <v>345</v>
      </c>
      <c r="AM38" s="89"/>
      <c r="AN38" s="45">
        <v>238</v>
      </c>
      <c r="AO38" s="45">
        <v>256</v>
      </c>
      <c r="AP38" s="45">
        <v>258</v>
      </c>
      <c r="AQ38" s="6">
        <v>280</v>
      </c>
      <c r="AR38" s="89"/>
      <c r="AS38" s="45">
        <v>265</v>
      </c>
      <c r="AT38" s="45">
        <v>326</v>
      </c>
      <c r="AU38" s="6">
        <v>319</v>
      </c>
      <c r="AV38" s="45">
        <v>381</v>
      </c>
      <c r="AW38" s="89"/>
      <c r="AX38" s="45">
        <v>357</v>
      </c>
      <c r="AY38" s="6">
        <v>172</v>
      </c>
      <c r="AZ38" s="45">
        <v>312</v>
      </c>
      <c r="BA38" s="45">
        <v>358</v>
      </c>
      <c r="BB38" s="89"/>
      <c r="BC38" s="45">
        <v>376</v>
      </c>
      <c r="BD38" s="6">
        <v>168</v>
      </c>
      <c r="BE38" s="46">
        <v>350</v>
      </c>
      <c r="BF38" s="46">
        <v>153</v>
      </c>
      <c r="BG38" s="89"/>
      <c r="BH38" s="46">
        <v>295</v>
      </c>
      <c r="BI38" s="46">
        <v>243</v>
      </c>
      <c r="BJ38" s="46">
        <v>241</v>
      </c>
      <c r="BK38" s="46">
        <v>240</v>
      </c>
    </row>
    <row r="39" spans="1:63" ht="12.75">
      <c r="A39" s="91" t="s">
        <v>73</v>
      </c>
      <c r="B39" s="21">
        <v>1568</v>
      </c>
      <c r="C39" s="21">
        <v>1523</v>
      </c>
      <c r="D39" s="92"/>
      <c r="E39" s="21">
        <v>1526</v>
      </c>
      <c r="F39" s="21">
        <v>1532</v>
      </c>
      <c r="G39" s="21">
        <v>1523</v>
      </c>
      <c r="H39" s="21">
        <v>1444</v>
      </c>
      <c r="I39" s="92"/>
      <c r="J39" s="45">
        <v>1365</v>
      </c>
      <c r="K39" s="45">
        <v>1357</v>
      </c>
      <c r="L39" s="45">
        <v>1340</v>
      </c>
      <c r="M39" s="21">
        <v>1263</v>
      </c>
      <c r="N39" s="92"/>
      <c r="O39" s="21">
        <v>1240</v>
      </c>
      <c r="P39" s="21">
        <v>1233</v>
      </c>
      <c r="Q39" s="21">
        <v>1257</v>
      </c>
      <c r="R39" s="21">
        <v>1230</v>
      </c>
      <c r="S39" s="92"/>
      <c r="T39" s="21">
        <v>1202</v>
      </c>
      <c r="U39" s="21">
        <v>1175</v>
      </c>
      <c r="V39" s="21">
        <v>1223</v>
      </c>
      <c r="W39" s="21">
        <v>1204</v>
      </c>
      <c r="X39" s="92"/>
      <c r="Y39" s="21">
        <v>1147</v>
      </c>
      <c r="Z39" s="21">
        <f>1138-1</f>
        <v>1137</v>
      </c>
      <c r="AA39" s="21">
        <f>1169+1</f>
        <v>1170</v>
      </c>
      <c r="AB39" s="21">
        <v>1109</v>
      </c>
      <c r="AC39" s="92"/>
      <c r="AD39" s="21">
        <v>1128</v>
      </c>
      <c r="AE39" s="21">
        <v>1136</v>
      </c>
      <c r="AF39" s="21">
        <v>1225</v>
      </c>
      <c r="AG39" s="21">
        <v>1162</v>
      </c>
      <c r="AH39" s="92"/>
      <c r="AI39" s="21">
        <v>1173</v>
      </c>
      <c r="AJ39" s="21">
        <v>1219</v>
      </c>
      <c r="AK39" s="21">
        <v>1262</v>
      </c>
      <c r="AL39" s="21">
        <v>1291</v>
      </c>
      <c r="AM39" s="92"/>
      <c r="AN39" s="21">
        <v>1301</v>
      </c>
      <c r="AO39" s="21">
        <v>1321</v>
      </c>
      <c r="AP39" s="21">
        <v>1259</v>
      </c>
      <c r="AQ39" s="21">
        <v>1294</v>
      </c>
      <c r="AR39" s="92"/>
      <c r="AS39" s="21">
        <v>1359</v>
      </c>
      <c r="AT39" s="21">
        <v>1307</v>
      </c>
      <c r="AU39" s="21">
        <v>1229</v>
      </c>
      <c r="AV39" s="21">
        <v>1215</v>
      </c>
      <c r="AW39" s="92"/>
      <c r="AX39" s="21">
        <v>1248</v>
      </c>
      <c r="AY39" s="21">
        <v>1334</v>
      </c>
      <c r="AZ39" s="49">
        <v>1433</v>
      </c>
      <c r="BA39" s="21">
        <v>1571</v>
      </c>
      <c r="BB39" s="92"/>
      <c r="BC39" s="21">
        <v>1608</v>
      </c>
      <c r="BD39" s="21">
        <v>1565</v>
      </c>
      <c r="BE39" s="21">
        <v>1581</v>
      </c>
      <c r="BF39" s="21">
        <v>1533</v>
      </c>
      <c r="BG39" s="89"/>
      <c r="BH39" s="49">
        <v>1484</v>
      </c>
      <c r="BI39" s="21">
        <v>1315</v>
      </c>
      <c r="BJ39" s="21">
        <v>1293</v>
      </c>
      <c r="BK39" s="21">
        <v>1076</v>
      </c>
    </row>
    <row r="40" spans="1:63" ht="12.75">
      <c r="A40" s="91" t="s">
        <v>74</v>
      </c>
      <c r="B40" s="52">
        <v>560</v>
      </c>
      <c r="C40" s="52">
        <v>535</v>
      </c>
      <c r="D40" s="93"/>
      <c r="E40" s="52">
        <f>E36-E39</f>
        <v>528</v>
      </c>
      <c r="F40" s="52">
        <f>F36-F39</f>
        <v>540</v>
      </c>
      <c r="G40" s="52">
        <f>G36-G39</f>
        <v>559</v>
      </c>
      <c r="H40" s="52">
        <f>H36-H39</f>
        <v>527</v>
      </c>
      <c r="I40" s="93"/>
      <c r="J40" s="45">
        <v>486</v>
      </c>
      <c r="K40" s="45">
        <v>490</v>
      </c>
      <c r="L40" s="45">
        <v>462</v>
      </c>
      <c r="M40" s="52">
        <v>453</v>
      </c>
      <c r="N40" s="93"/>
      <c r="O40" s="52">
        <v>425</v>
      </c>
      <c r="P40" s="52">
        <v>428</v>
      </c>
      <c r="Q40" s="52">
        <v>430</v>
      </c>
      <c r="R40" s="52">
        <v>366</v>
      </c>
      <c r="S40" s="93"/>
      <c r="T40" s="52">
        <v>363</v>
      </c>
      <c r="U40" s="52">
        <v>365</v>
      </c>
      <c r="V40" s="52">
        <v>380</v>
      </c>
      <c r="W40" s="52">
        <v>377</v>
      </c>
      <c r="X40" s="93"/>
      <c r="Y40" s="52">
        <v>365</v>
      </c>
      <c r="Z40" s="52">
        <v>376</v>
      </c>
      <c r="AA40" s="52">
        <v>388</v>
      </c>
      <c r="AB40" s="52">
        <v>379</v>
      </c>
      <c r="AC40" s="93"/>
      <c r="AD40" s="52">
        <v>388</v>
      </c>
      <c r="AE40" s="52">
        <v>396</v>
      </c>
      <c r="AF40" s="52">
        <v>425</v>
      </c>
      <c r="AG40" s="52">
        <v>324</v>
      </c>
      <c r="AH40" s="93"/>
      <c r="AI40" s="52">
        <v>330</v>
      </c>
      <c r="AJ40" s="52">
        <v>343</v>
      </c>
      <c r="AK40" s="52">
        <v>360</v>
      </c>
      <c r="AL40" s="52">
        <v>353</v>
      </c>
      <c r="AM40" s="93"/>
      <c r="AN40" s="52">
        <v>355</v>
      </c>
      <c r="AO40" s="52">
        <v>356</v>
      </c>
      <c r="AP40" s="52">
        <v>340</v>
      </c>
      <c r="AQ40" s="52">
        <v>344</v>
      </c>
      <c r="AR40" s="93"/>
      <c r="AS40" s="52">
        <v>361</v>
      </c>
      <c r="AT40" s="52">
        <v>340</v>
      </c>
      <c r="AU40" s="52">
        <v>335</v>
      </c>
      <c r="AV40" s="52">
        <v>313</v>
      </c>
      <c r="AW40" s="93"/>
      <c r="AX40" s="52">
        <v>310</v>
      </c>
      <c r="AY40" s="52">
        <v>334</v>
      </c>
      <c r="AZ40" s="53">
        <v>372</v>
      </c>
      <c r="BA40" s="52">
        <v>429</v>
      </c>
      <c r="BB40" s="93"/>
      <c r="BC40" s="52">
        <v>475</v>
      </c>
      <c r="BD40" s="52">
        <v>477</v>
      </c>
      <c r="BE40" s="52">
        <v>478</v>
      </c>
      <c r="BF40" s="52">
        <v>443</v>
      </c>
      <c r="BG40" s="89"/>
      <c r="BH40" s="52">
        <v>452</v>
      </c>
      <c r="BI40" s="52">
        <v>362</v>
      </c>
      <c r="BJ40" s="52">
        <v>364</v>
      </c>
      <c r="BK40" s="52">
        <v>344</v>
      </c>
    </row>
    <row r="41" spans="1:63" ht="12.75">
      <c r="A41" s="21" t="s">
        <v>162</v>
      </c>
      <c r="B41" s="52">
        <v>1169</v>
      </c>
      <c r="C41" s="52">
        <v>1167</v>
      </c>
      <c r="D41" s="93"/>
      <c r="E41" s="52">
        <v>1132</v>
      </c>
      <c r="F41" s="52">
        <f>573+597</f>
        <v>1170</v>
      </c>
      <c r="G41" s="52">
        <f>604+602</f>
        <v>1206</v>
      </c>
      <c r="H41" s="52">
        <v>1128</v>
      </c>
      <c r="I41" s="93"/>
      <c r="J41" s="52">
        <v>1042</v>
      </c>
      <c r="K41" s="52">
        <f>(502+4)+538</f>
        <v>1044</v>
      </c>
      <c r="L41" s="52">
        <v>1015</v>
      </c>
      <c r="M41" s="52">
        <v>942</v>
      </c>
      <c r="N41" s="93"/>
      <c r="O41" s="52">
        <v>704</v>
      </c>
      <c r="P41" s="52">
        <v>911</v>
      </c>
      <c r="Q41" s="52">
        <v>945</v>
      </c>
      <c r="R41" s="52">
        <v>841</v>
      </c>
      <c r="S41" s="93"/>
      <c r="T41" s="52">
        <v>810</v>
      </c>
      <c r="U41" s="52">
        <v>791</v>
      </c>
      <c r="V41" s="52">
        <v>856</v>
      </c>
      <c r="W41" s="52">
        <v>826</v>
      </c>
      <c r="X41" s="93"/>
      <c r="Y41" s="52">
        <v>751</v>
      </c>
      <c r="Z41" s="52">
        <f>(389-1)+366</f>
        <v>754</v>
      </c>
      <c r="AA41" s="52">
        <f>(433+1)+358</f>
        <v>792</v>
      </c>
      <c r="AB41" s="52">
        <v>721</v>
      </c>
      <c r="AC41" s="93"/>
      <c r="AD41" s="52">
        <v>764</v>
      </c>
      <c r="AE41" s="52">
        <v>773</v>
      </c>
      <c r="AF41" s="52">
        <v>886</v>
      </c>
      <c r="AG41" s="52">
        <v>724</v>
      </c>
      <c r="AH41" s="93"/>
      <c r="AI41" s="52">
        <v>759</v>
      </c>
      <c r="AJ41" s="52">
        <v>824</v>
      </c>
      <c r="AK41" s="52">
        <v>852</v>
      </c>
      <c r="AL41" s="52">
        <v>923</v>
      </c>
      <c r="AM41" s="93"/>
      <c r="AN41" s="52">
        <v>948</v>
      </c>
      <c r="AO41" s="52">
        <v>969</v>
      </c>
      <c r="AP41" s="52">
        <v>873</v>
      </c>
      <c r="AQ41" s="52">
        <v>878</v>
      </c>
      <c r="AR41" s="93"/>
      <c r="AS41" s="52">
        <v>1006</v>
      </c>
      <c r="AT41" s="52">
        <v>947</v>
      </c>
      <c r="AU41" s="52">
        <v>862</v>
      </c>
      <c r="AV41" s="52">
        <v>833</v>
      </c>
      <c r="AW41" s="93"/>
      <c r="AX41" s="52">
        <v>862</v>
      </c>
      <c r="AY41" s="52">
        <v>886</v>
      </c>
      <c r="AZ41" s="53">
        <v>1078</v>
      </c>
      <c r="BA41" s="52">
        <v>1132</v>
      </c>
      <c r="BB41" s="93"/>
      <c r="BC41" s="52">
        <v>1369</v>
      </c>
      <c r="BD41" s="52">
        <v>1426</v>
      </c>
      <c r="BE41" s="52">
        <v>1311</v>
      </c>
      <c r="BF41" s="52">
        <v>1320</v>
      </c>
      <c r="BG41" s="89"/>
      <c r="BH41" s="52">
        <v>1254</v>
      </c>
      <c r="BI41" s="52">
        <v>1090</v>
      </c>
      <c r="BJ41" s="52">
        <v>1105</v>
      </c>
      <c r="BK41" s="52">
        <v>1052</v>
      </c>
    </row>
    <row r="42" spans="1:63" ht="12.75">
      <c r="A42" s="21" t="s">
        <v>47</v>
      </c>
      <c r="B42" s="52">
        <v>643</v>
      </c>
      <c r="C42" s="52">
        <v>616</v>
      </c>
      <c r="D42" s="93"/>
      <c r="E42" s="52">
        <v>631</v>
      </c>
      <c r="F42" s="52">
        <v>628</v>
      </c>
      <c r="G42" s="52">
        <v>612</v>
      </c>
      <c r="H42" s="52">
        <v>590</v>
      </c>
      <c r="I42" s="93"/>
      <c r="J42" s="52">
        <v>569</v>
      </c>
      <c r="K42" s="52">
        <f>570+3</f>
        <v>573</v>
      </c>
      <c r="L42" s="52">
        <v>570</v>
      </c>
      <c r="M42" s="52">
        <v>563</v>
      </c>
      <c r="N42" s="93"/>
      <c r="O42" s="52">
        <v>641</v>
      </c>
      <c r="P42" s="52">
        <v>548</v>
      </c>
      <c r="Q42" s="52">
        <v>548</v>
      </c>
      <c r="R42" s="52">
        <v>565</v>
      </c>
      <c r="S42" s="93"/>
      <c r="T42" s="52">
        <v>574</v>
      </c>
      <c r="U42" s="52">
        <v>578</v>
      </c>
      <c r="V42" s="52">
        <v>592</v>
      </c>
      <c r="W42" s="52">
        <v>603</v>
      </c>
      <c r="X42" s="93"/>
      <c r="Y42" s="52">
        <v>618</v>
      </c>
      <c r="Z42" s="52">
        <v>624</v>
      </c>
      <c r="AA42" s="52">
        <v>638</v>
      </c>
      <c r="AB42" s="52">
        <v>641</v>
      </c>
      <c r="AC42" s="93"/>
      <c r="AD42" s="52">
        <v>632</v>
      </c>
      <c r="AE42" s="52">
        <v>647</v>
      </c>
      <c r="AF42" s="52">
        <v>662</v>
      </c>
      <c r="AG42" s="52">
        <v>660</v>
      </c>
      <c r="AH42" s="93"/>
      <c r="AI42" s="52">
        <v>642</v>
      </c>
      <c r="AJ42" s="52">
        <v>638</v>
      </c>
      <c r="AK42" s="52">
        <v>667</v>
      </c>
      <c r="AL42" s="52">
        <v>628</v>
      </c>
      <c r="AM42" s="93"/>
      <c r="AN42" s="52">
        <v>616</v>
      </c>
      <c r="AO42" s="52">
        <v>614</v>
      </c>
      <c r="AP42" s="52">
        <v>627</v>
      </c>
      <c r="AQ42" s="52">
        <v>658</v>
      </c>
      <c r="AR42" s="93"/>
      <c r="AS42" s="52">
        <v>621</v>
      </c>
      <c r="AT42" s="52">
        <v>611</v>
      </c>
      <c r="AU42" s="52">
        <v>616</v>
      </c>
      <c r="AV42" s="52">
        <v>615</v>
      </c>
      <c r="AW42" s="93"/>
      <c r="AX42" s="52">
        <v>619</v>
      </c>
      <c r="AY42" s="52">
        <v>699</v>
      </c>
      <c r="AZ42" s="53">
        <v>651</v>
      </c>
      <c r="BA42" s="52">
        <v>792</v>
      </c>
      <c r="BB42" s="93"/>
      <c r="BC42" s="52">
        <v>634</v>
      </c>
      <c r="BD42" s="52">
        <v>538</v>
      </c>
      <c r="BE42" s="52">
        <v>667</v>
      </c>
      <c r="BF42" s="52">
        <v>577</v>
      </c>
      <c r="BG42" s="89"/>
      <c r="BH42" s="52">
        <v>603</v>
      </c>
      <c r="BI42" s="52">
        <v>523</v>
      </c>
      <c r="BJ42" s="52">
        <v>490</v>
      </c>
      <c r="BK42" s="52">
        <v>322</v>
      </c>
    </row>
    <row r="43" spans="1:63" ht="12.75">
      <c r="A43" s="21" t="s">
        <v>48</v>
      </c>
      <c r="B43" s="52">
        <v>267</v>
      </c>
      <c r="C43" s="52">
        <v>234</v>
      </c>
      <c r="D43" s="93"/>
      <c r="E43" s="52">
        <v>247</v>
      </c>
      <c r="F43" s="52">
        <v>234</v>
      </c>
      <c r="G43" s="52">
        <v>222</v>
      </c>
      <c r="H43" s="52">
        <v>213</v>
      </c>
      <c r="I43" s="93"/>
      <c r="J43" s="52">
        <v>206</v>
      </c>
      <c r="K43" s="52">
        <f>196+1</f>
        <v>197</v>
      </c>
      <c r="L43" s="52">
        <v>185</v>
      </c>
      <c r="M43" s="52">
        <v>179</v>
      </c>
      <c r="N43" s="93"/>
      <c r="O43" s="52">
        <v>277</v>
      </c>
      <c r="P43" s="52">
        <v>172</v>
      </c>
      <c r="Q43" s="52">
        <v>166</v>
      </c>
      <c r="R43" s="52">
        <v>160</v>
      </c>
      <c r="S43" s="93"/>
      <c r="T43" s="52">
        <v>153</v>
      </c>
      <c r="U43" s="52">
        <v>146</v>
      </c>
      <c r="V43" s="52">
        <v>135</v>
      </c>
      <c r="W43" s="52">
        <v>133</v>
      </c>
      <c r="X43" s="93"/>
      <c r="Y43" s="52">
        <v>126</v>
      </c>
      <c r="Z43" s="52">
        <v>122</v>
      </c>
      <c r="AA43" s="52">
        <v>115</v>
      </c>
      <c r="AB43" s="52">
        <v>114</v>
      </c>
      <c r="AC43" s="93"/>
      <c r="AD43" s="52">
        <v>109</v>
      </c>
      <c r="AE43" s="52">
        <v>99</v>
      </c>
      <c r="AF43" s="52">
        <v>88</v>
      </c>
      <c r="AG43" s="52">
        <v>87</v>
      </c>
      <c r="AH43" s="93"/>
      <c r="AI43" s="52">
        <v>85</v>
      </c>
      <c r="AJ43" s="52">
        <v>83</v>
      </c>
      <c r="AK43" s="52">
        <v>87</v>
      </c>
      <c r="AL43" s="52">
        <v>78</v>
      </c>
      <c r="AM43" s="93"/>
      <c r="AN43" s="52">
        <v>79</v>
      </c>
      <c r="AO43" s="52">
        <v>81</v>
      </c>
      <c r="AP43" s="52">
        <v>84</v>
      </c>
      <c r="AQ43" s="52">
        <v>89</v>
      </c>
      <c r="AR43" s="93"/>
      <c r="AS43" s="52">
        <v>79</v>
      </c>
      <c r="AT43" s="52">
        <v>72</v>
      </c>
      <c r="AU43" s="52">
        <v>70</v>
      </c>
      <c r="AV43" s="52">
        <v>65</v>
      </c>
      <c r="AW43" s="93"/>
      <c r="AX43" s="52">
        <v>62</v>
      </c>
      <c r="AY43" s="52">
        <v>67</v>
      </c>
      <c r="AZ43" s="53">
        <v>59</v>
      </c>
      <c r="BA43" s="52">
        <v>59</v>
      </c>
      <c r="BB43" s="93"/>
      <c r="BC43" s="52">
        <v>62</v>
      </c>
      <c r="BD43" s="52">
        <v>60</v>
      </c>
      <c r="BE43" s="52">
        <v>63</v>
      </c>
      <c r="BF43" s="52">
        <v>59</v>
      </c>
      <c r="BG43" s="89"/>
      <c r="BH43" s="52">
        <v>61</v>
      </c>
      <c r="BI43" s="52">
        <v>51</v>
      </c>
      <c r="BJ43" s="52">
        <v>46</v>
      </c>
      <c r="BK43" s="52">
        <v>37</v>
      </c>
    </row>
    <row r="44" spans="1:63" ht="12.75">
      <c r="A44" s="21" t="s">
        <v>49</v>
      </c>
      <c r="B44" s="52">
        <v>49</v>
      </c>
      <c r="C44" s="52">
        <v>41</v>
      </c>
      <c r="D44" s="93"/>
      <c r="E44" s="52">
        <v>44</v>
      </c>
      <c r="F44" s="52">
        <v>40</v>
      </c>
      <c r="G44" s="52">
        <v>42</v>
      </c>
      <c r="H44" s="52">
        <v>40</v>
      </c>
      <c r="I44" s="93"/>
      <c r="J44" s="52">
        <v>34</v>
      </c>
      <c r="K44" s="52">
        <v>33</v>
      </c>
      <c r="L44" s="52">
        <v>32</v>
      </c>
      <c r="M44" s="52">
        <v>32</v>
      </c>
      <c r="N44" s="93"/>
      <c r="O44" s="52">
        <v>43</v>
      </c>
      <c r="P44" s="52">
        <v>30</v>
      </c>
      <c r="Q44" s="52">
        <v>28</v>
      </c>
      <c r="R44" s="52">
        <v>30</v>
      </c>
      <c r="S44" s="93"/>
      <c r="T44" s="52">
        <v>28</v>
      </c>
      <c r="U44" s="52">
        <v>25</v>
      </c>
      <c r="V44" s="52">
        <v>20</v>
      </c>
      <c r="W44" s="52">
        <v>19</v>
      </c>
      <c r="X44" s="93"/>
      <c r="Y44" s="52">
        <v>17</v>
      </c>
      <c r="Z44" s="52">
        <v>13</v>
      </c>
      <c r="AA44" s="52">
        <v>13</v>
      </c>
      <c r="AB44" s="52">
        <v>12</v>
      </c>
      <c r="AC44" s="93"/>
      <c r="AD44" s="52">
        <v>11</v>
      </c>
      <c r="AE44" s="52">
        <v>13</v>
      </c>
      <c r="AF44" s="52">
        <v>14</v>
      </c>
      <c r="AG44" s="52">
        <v>15</v>
      </c>
      <c r="AH44" s="93"/>
      <c r="AI44" s="52">
        <v>17</v>
      </c>
      <c r="AJ44" s="52">
        <v>17</v>
      </c>
      <c r="AK44" s="52">
        <v>16</v>
      </c>
      <c r="AL44" s="52">
        <v>15</v>
      </c>
      <c r="AM44" s="93"/>
      <c r="AN44" s="52">
        <v>13</v>
      </c>
      <c r="AO44" s="52">
        <v>13</v>
      </c>
      <c r="AP44" s="52">
        <v>15</v>
      </c>
      <c r="AQ44" s="52">
        <v>13</v>
      </c>
      <c r="AR44" s="93"/>
      <c r="AS44" s="52">
        <v>14</v>
      </c>
      <c r="AT44" s="52">
        <v>17</v>
      </c>
      <c r="AU44" s="52">
        <v>16</v>
      </c>
      <c r="AV44" s="52">
        <v>15</v>
      </c>
      <c r="AW44" s="93"/>
      <c r="AX44" s="52">
        <v>15</v>
      </c>
      <c r="AY44" s="52">
        <v>16</v>
      </c>
      <c r="AZ44" s="53">
        <v>17</v>
      </c>
      <c r="BA44" s="52">
        <v>17</v>
      </c>
      <c r="BB44" s="93"/>
      <c r="BC44" s="52">
        <v>18</v>
      </c>
      <c r="BD44" s="52">
        <v>18</v>
      </c>
      <c r="BE44" s="52">
        <v>18</v>
      </c>
      <c r="BF44" s="52">
        <v>20</v>
      </c>
      <c r="BG44" s="89"/>
      <c r="BH44" s="52">
        <v>18</v>
      </c>
      <c r="BI44" s="52">
        <v>13</v>
      </c>
      <c r="BJ44" s="52">
        <v>16</v>
      </c>
      <c r="BK44" s="52">
        <v>9</v>
      </c>
    </row>
    <row r="45" spans="1:63" ht="12.75">
      <c r="A45" s="21"/>
      <c r="B45" s="21"/>
      <c r="C45" s="21"/>
      <c r="D45" s="22"/>
      <c r="E45" s="21"/>
      <c r="F45" s="21"/>
      <c r="G45" s="21"/>
      <c r="H45" s="21"/>
      <c r="I45" s="22"/>
      <c r="J45" s="21"/>
      <c r="K45" s="21"/>
      <c r="L45" s="21"/>
      <c r="M45" s="21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ht="12.75">
      <c r="A46" s="16" t="s">
        <v>59</v>
      </c>
      <c r="B46" s="16"/>
      <c r="C46" s="16"/>
      <c r="D46" s="22"/>
      <c r="E46" s="16"/>
      <c r="F46" s="16"/>
      <c r="G46" s="16"/>
      <c r="H46" s="16"/>
      <c r="I46" s="22"/>
      <c r="J46" s="16"/>
      <c r="K46" s="16"/>
      <c r="L46" s="16"/>
      <c r="M46" s="16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1:63" ht="12.75">
      <c r="A47" s="21"/>
      <c r="B47" s="21"/>
      <c r="C47" s="21"/>
      <c r="D47" s="22"/>
      <c r="E47" s="21"/>
      <c r="F47" s="21"/>
      <c r="G47" s="21"/>
      <c r="H47" s="21"/>
      <c r="I47" s="22"/>
      <c r="J47" s="21"/>
      <c r="K47" s="21"/>
      <c r="L47" s="21"/>
      <c r="M47" s="21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ht="12.75">
      <c r="A48" s="21"/>
      <c r="B48" s="21"/>
      <c r="C48" s="21"/>
      <c r="D48" s="22"/>
      <c r="E48" s="21"/>
      <c r="F48" s="21"/>
      <c r="G48" s="21"/>
      <c r="H48" s="21"/>
      <c r="I48" s="22"/>
      <c r="J48" s="21"/>
      <c r="K48" s="21"/>
      <c r="L48" s="21"/>
      <c r="M48" s="21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ht="12.75">
      <c r="A49" s="21"/>
      <c r="B49" s="21"/>
      <c r="C49" s="21"/>
      <c r="D49" s="22"/>
      <c r="E49" s="21"/>
      <c r="F49" s="21"/>
      <c r="G49" s="21"/>
      <c r="H49" s="21"/>
      <c r="I49" s="22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3" ht="12.75">
      <c r="A50" s="21"/>
      <c r="B50" s="21"/>
      <c r="C50" s="21"/>
      <c r="D50" s="22"/>
      <c r="E50" s="21"/>
      <c r="F50" s="21"/>
      <c r="G50" s="21"/>
      <c r="H50" s="21"/>
      <c r="I50" s="22"/>
      <c r="J50" s="21"/>
      <c r="K50" s="21"/>
      <c r="L50" s="21"/>
      <c r="M50" s="21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59"/>
      <c r="AZ50" s="59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</row>
    <row r="51" spans="1:63" ht="12.75">
      <c r="A51" s="21"/>
      <c r="B51" s="21"/>
      <c r="C51" s="21"/>
      <c r="D51" s="22"/>
      <c r="E51" s="21"/>
      <c r="F51" s="21"/>
      <c r="G51" s="21"/>
      <c r="H51" s="21"/>
      <c r="I51" s="22"/>
      <c r="J51" s="21"/>
      <c r="K51" s="21"/>
      <c r="L51" s="21"/>
      <c r="M51" s="21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</row>
    <row r="52" spans="1:63" ht="12.75">
      <c r="A52" s="21"/>
      <c r="B52" s="21"/>
      <c r="C52" s="21"/>
      <c r="D52" s="22"/>
      <c r="E52" s="21"/>
      <c r="F52" s="21"/>
      <c r="G52" s="21"/>
      <c r="H52" s="21"/>
      <c r="I52" s="22"/>
      <c r="J52" s="21"/>
      <c r="K52" s="21"/>
      <c r="L52" s="21"/>
      <c r="M52" s="21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59"/>
      <c r="AZ52" s="59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</row>
    <row r="53" spans="1:63" ht="12.75">
      <c r="A53" s="21"/>
      <c r="B53" s="21"/>
      <c r="C53" s="21"/>
      <c r="D53" s="22"/>
      <c r="E53" s="21"/>
      <c r="F53" s="21"/>
      <c r="G53" s="21"/>
      <c r="H53" s="21"/>
      <c r="I53" s="22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59"/>
      <c r="AZ53" s="59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</row>
    <row r="54" spans="1:63" ht="12.75">
      <c r="A54" s="21"/>
      <c r="B54" s="21"/>
      <c r="C54" s="21"/>
      <c r="D54" s="22"/>
      <c r="E54" s="21"/>
      <c r="F54" s="21"/>
      <c r="G54" s="21"/>
      <c r="H54" s="21"/>
      <c r="I54" s="22"/>
      <c r="J54" s="21"/>
      <c r="K54" s="21"/>
      <c r="L54" s="21"/>
      <c r="M54" s="21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59"/>
      <c r="AZ54" s="59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</row>
    <row r="55" spans="1:63" ht="12.75">
      <c r="A55" s="21"/>
      <c r="B55" s="21"/>
      <c r="C55" s="21"/>
      <c r="D55" s="22"/>
      <c r="E55" s="21"/>
      <c r="F55" s="21"/>
      <c r="G55" s="21"/>
      <c r="H55" s="21"/>
      <c r="I55" s="22"/>
      <c r="J55" s="21"/>
      <c r="K55" s="21"/>
      <c r="L55" s="21"/>
      <c r="M55" s="21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59"/>
      <c r="AZ55" s="59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</row>
    <row r="56" spans="1:63" ht="12.75" hidden="1">
      <c r="A56" s="21"/>
      <c r="B56" s="21"/>
      <c r="C56" s="21"/>
      <c r="D56" s="22"/>
      <c r="E56" s="21"/>
      <c r="F56" s="21"/>
      <c r="G56" s="21"/>
      <c r="H56" s="21"/>
      <c r="I56" s="22"/>
      <c r="J56" s="21"/>
      <c r="K56" s="21"/>
      <c r="L56" s="21"/>
      <c r="M56" s="21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59"/>
      <c r="AZ56" s="59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</row>
    <row r="57" spans="1:63" ht="16.5" customHeight="1">
      <c r="A57" s="21"/>
      <c r="B57" s="21"/>
      <c r="C57" s="21"/>
      <c r="D57" s="22"/>
      <c r="E57" s="21"/>
      <c r="F57" s="21"/>
      <c r="G57" s="21"/>
      <c r="H57" s="21"/>
      <c r="I57" s="22"/>
      <c r="J57" s="21"/>
      <c r="K57" s="21"/>
      <c r="L57" s="21"/>
      <c r="M57" s="21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59"/>
      <c r="AZ57" s="59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</row>
    <row r="58" spans="1:63" ht="12.75">
      <c r="A58" s="21"/>
      <c r="B58" s="21"/>
      <c r="C58" s="21"/>
      <c r="D58" s="22"/>
      <c r="E58" s="21"/>
      <c r="F58" s="21"/>
      <c r="G58" s="21"/>
      <c r="H58" s="21"/>
      <c r="I58" s="22"/>
      <c r="J58" s="21"/>
      <c r="K58" s="21"/>
      <c r="L58" s="21"/>
      <c r="M58" s="21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59"/>
      <c r="AZ58" s="59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</row>
    <row r="59" ht="12.75" hidden="1"/>
    <row r="60" spans="1:63" ht="12.75" hidden="1">
      <c r="A60" s="61"/>
      <c r="B60" s="61"/>
      <c r="C60" s="61"/>
      <c r="D60" s="63"/>
      <c r="E60" s="61"/>
      <c r="F60" s="61"/>
      <c r="G60" s="61"/>
      <c r="H60" s="61"/>
      <c r="I60" s="63"/>
      <c r="J60" s="61"/>
      <c r="K60" s="61"/>
      <c r="L60" s="61"/>
      <c r="M60" s="61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4"/>
      <c r="AZ60" s="64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</row>
    <row r="61" spans="1:63" ht="12.75">
      <c r="A61" s="61"/>
      <c r="B61" s="61"/>
      <c r="C61" s="61"/>
      <c r="D61" s="63"/>
      <c r="E61" s="61"/>
      <c r="F61" s="61"/>
      <c r="G61" s="61"/>
      <c r="H61" s="61"/>
      <c r="I61" s="63"/>
      <c r="J61" s="61"/>
      <c r="K61" s="61"/>
      <c r="L61" s="61"/>
      <c r="M61" s="61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4"/>
      <c r="AZ61" s="64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</row>
    <row r="62" spans="1:63" ht="12.75">
      <c r="A62" s="12"/>
      <c r="B62" s="12"/>
      <c r="C62" s="12"/>
      <c r="D62" s="66"/>
      <c r="E62" s="12"/>
      <c r="F62" s="12"/>
      <c r="G62" s="12"/>
      <c r="H62" s="12"/>
      <c r="I62" s="66"/>
      <c r="J62" s="12"/>
      <c r="K62" s="12"/>
      <c r="L62" s="12"/>
      <c r="M62" s="12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V62" s="66"/>
      <c r="AW62" s="66"/>
      <c r="AX62" s="66"/>
      <c r="AZ62" s="67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2.75">
      <c r="A63" s="12"/>
      <c r="B63" s="12"/>
      <c r="C63" s="12"/>
      <c r="D63" s="66"/>
      <c r="E63" s="12"/>
      <c r="F63" s="12"/>
      <c r="G63" s="12"/>
      <c r="H63" s="12"/>
      <c r="I63" s="66"/>
      <c r="J63" s="12"/>
      <c r="K63" s="12"/>
      <c r="L63" s="12"/>
      <c r="M63" s="12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V63" s="66"/>
      <c r="AW63" s="66"/>
      <c r="AX63" s="66"/>
      <c r="AZ63" s="67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2.75">
      <c r="A64" s="12"/>
      <c r="B64" s="12"/>
      <c r="C64" s="12"/>
      <c r="D64" s="66"/>
      <c r="E64" s="12"/>
      <c r="F64" s="12"/>
      <c r="G64" s="12"/>
      <c r="H64" s="12"/>
      <c r="I64" s="66"/>
      <c r="J64" s="12"/>
      <c r="K64" s="12"/>
      <c r="L64" s="12"/>
      <c r="M64" s="12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V64" s="66"/>
      <c r="AW64" s="66"/>
      <c r="AX64" s="66"/>
      <c r="AZ64" s="67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2.75">
      <c r="A65" s="12"/>
      <c r="B65" s="12"/>
      <c r="C65" s="12"/>
      <c r="D65" s="66"/>
      <c r="E65" s="12"/>
      <c r="F65" s="12"/>
      <c r="G65" s="12"/>
      <c r="H65" s="12"/>
      <c r="I65" s="66"/>
      <c r="J65" s="12"/>
      <c r="K65" s="12"/>
      <c r="L65" s="12"/>
      <c r="M65" s="12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V65" s="66"/>
      <c r="AW65" s="66"/>
      <c r="AX65" s="66"/>
      <c r="AZ65" s="67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2.75">
      <c r="A66" s="12"/>
      <c r="B66" s="12"/>
      <c r="C66" s="12"/>
      <c r="D66" s="66"/>
      <c r="E66" s="12"/>
      <c r="F66" s="12"/>
      <c r="G66" s="12"/>
      <c r="H66" s="12"/>
      <c r="I66" s="66"/>
      <c r="J66" s="12"/>
      <c r="K66" s="12"/>
      <c r="L66" s="12"/>
      <c r="M66" s="12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V66" s="66"/>
      <c r="AW66" s="66"/>
      <c r="AX66" s="66"/>
      <c r="AZ66" s="67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2.75">
      <c r="A67" s="12"/>
      <c r="B67" s="12"/>
      <c r="C67" s="12"/>
      <c r="D67" s="66"/>
      <c r="E67" s="12"/>
      <c r="F67" s="12"/>
      <c r="G67" s="12"/>
      <c r="H67" s="12"/>
      <c r="I67" s="66"/>
      <c r="J67" s="12"/>
      <c r="K67" s="12"/>
      <c r="L67" s="12"/>
      <c r="M67" s="12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V67" s="66"/>
      <c r="AW67" s="66"/>
      <c r="AX67" s="66"/>
      <c r="AZ67" s="67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2.75">
      <c r="A68" s="12"/>
      <c r="B68" s="12"/>
      <c r="C68" s="12"/>
      <c r="D68" s="66"/>
      <c r="E68" s="12"/>
      <c r="F68" s="12"/>
      <c r="G68" s="12"/>
      <c r="H68" s="12"/>
      <c r="I68" s="66"/>
      <c r="J68" s="12"/>
      <c r="K68" s="12"/>
      <c r="L68" s="12"/>
      <c r="M68" s="12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V68" s="66"/>
      <c r="AW68" s="66"/>
      <c r="AX68" s="66"/>
      <c r="AZ68" s="67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2.75">
      <c r="A69" s="12"/>
      <c r="B69" s="12"/>
      <c r="C69" s="12"/>
      <c r="D69" s="66"/>
      <c r="E69" s="12"/>
      <c r="F69" s="12"/>
      <c r="G69" s="12"/>
      <c r="H69" s="12"/>
      <c r="I69" s="66"/>
      <c r="J69" s="12"/>
      <c r="K69" s="12"/>
      <c r="L69" s="12"/>
      <c r="M69" s="12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V69" s="66"/>
      <c r="AW69" s="66"/>
      <c r="AX69" s="66"/>
      <c r="AZ69" s="67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2.75">
      <c r="A70" s="12"/>
      <c r="B70" s="12"/>
      <c r="C70" s="12"/>
      <c r="D70" s="66"/>
      <c r="E70" s="12"/>
      <c r="F70" s="12"/>
      <c r="G70" s="12"/>
      <c r="H70" s="12"/>
      <c r="I70" s="66"/>
      <c r="J70" s="12"/>
      <c r="K70" s="12"/>
      <c r="L70" s="12"/>
      <c r="M70" s="12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V70" s="66"/>
      <c r="AW70" s="66"/>
      <c r="AX70" s="66"/>
      <c r="AZ70" s="67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2.75">
      <c r="A71" s="69"/>
      <c r="B71" s="69"/>
      <c r="C71" s="69"/>
      <c r="D71" s="71"/>
      <c r="E71" s="69"/>
      <c r="F71" s="69"/>
      <c r="G71" s="69"/>
      <c r="H71" s="69"/>
      <c r="I71" s="71"/>
      <c r="J71" s="69"/>
      <c r="K71" s="69"/>
      <c r="L71" s="69"/>
      <c r="M71" s="69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18"/>
      <c r="AV71" s="71"/>
      <c r="AW71" s="71"/>
      <c r="AX71" s="71"/>
      <c r="AY71" s="72"/>
      <c r="AZ71" s="73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</row>
    <row r="72" spans="1:63" ht="12.75">
      <c r="A72" s="69"/>
      <c r="B72" s="69"/>
      <c r="C72" s="69"/>
      <c r="D72" s="71"/>
      <c r="E72" s="69"/>
      <c r="F72" s="69"/>
      <c r="G72" s="69"/>
      <c r="H72" s="69"/>
      <c r="I72" s="71"/>
      <c r="J72" s="69"/>
      <c r="K72" s="69"/>
      <c r="L72" s="69"/>
      <c r="M72" s="69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18"/>
      <c r="AV72" s="71"/>
      <c r="AW72" s="71"/>
      <c r="AX72" s="71"/>
      <c r="AY72" s="72"/>
      <c r="AZ72" s="73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</row>
    <row r="73" spans="1:63" ht="12.75">
      <c r="A73" s="69"/>
      <c r="B73" s="69"/>
      <c r="C73" s="69"/>
      <c r="D73" s="71"/>
      <c r="E73" s="69"/>
      <c r="F73" s="69"/>
      <c r="G73" s="69"/>
      <c r="H73" s="69"/>
      <c r="I73" s="71"/>
      <c r="J73" s="69"/>
      <c r="K73" s="69"/>
      <c r="L73" s="69"/>
      <c r="M73" s="69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18"/>
      <c r="AV73" s="71"/>
      <c r="AW73" s="71"/>
      <c r="AX73" s="71"/>
      <c r="AY73" s="72"/>
      <c r="AZ73" s="73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</row>
    <row r="74" spans="1:63" ht="12.75">
      <c r="A74" s="69"/>
      <c r="B74" s="69"/>
      <c r="C74" s="69"/>
      <c r="D74" s="71"/>
      <c r="E74" s="69"/>
      <c r="F74" s="69"/>
      <c r="G74" s="69"/>
      <c r="H74" s="69"/>
      <c r="I74" s="71"/>
      <c r="J74" s="69"/>
      <c r="K74" s="69"/>
      <c r="L74" s="69"/>
      <c r="M74" s="69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18"/>
      <c r="AV74" s="71"/>
      <c r="AW74" s="71"/>
      <c r="AX74" s="71"/>
      <c r="AY74" s="72"/>
      <c r="AZ74" s="73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</row>
    <row r="75" spans="1:63" ht="14.25" customHeight="1">
      <c r="A75" s="69"/>
      <c r="B75" s="69"/>
      <c r="C75" s="69"/>
      <c r="D75" s="71"/>
      <c r="E75" s="69"/>
      <c r="F75" s="69"/>
      <c r="G75" s="69"/>
      <c r="H75" s="69"/>
      <c r="I75" s="71"/>
      <c r="J75" s="69"/>
      <c r="K75" s="69"/>
      <c r="L75" s="69"/>
      <c r="M75" s="69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18"/>
      <c r="AV75" s="71"/>
      <c r="AW75" s="71"/>
      <c r="AX75" s="71"/>
      <c r="AY75" s="72"/>
      <c r="AZ75" s="73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</row>
    <row r="76" spans="1:63" ht="12.75">
      <c r="A76" s="69"/>
      <c r="B76" s="69"/>
      <c r="C76" s="69"/>
      <c r="D76" s="71"/>
      <c r="E76" s="69"/>
      <c r="F76" s="69"/>
      <c r="G76" s="69"/>
      <c r="H76" s="69"/>
      <c r="I76" s="71"/>
      <c r="J76" s="69"/>
      <c r="K76" s="69"/>
      <c r="L76" s="69"/>
      <c r="M76" s="69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18"/>
      <c r="AV76" s="71"/>
      <c r="AW76" s="71"/>
      <c r="AX76" s="71"/>
      <c r="AY76" s="72"/>
      <c r="AZ76" s="73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</row>
    <row r="77" spans="1:63" ht="12.75">
      <c r="A77" s="69"/>
      <c r="B77" s="69"/>
      <c r="C77" s="69"/>
      <c r="D77" s="71"/>
      <c r="E77" s="69"/>
      <c r="F77" s="69"/>
      <c r="G77" s="69"/>
      <c r="H77" s="69"/>
      <c r="I77" s="71"/>
      <c r="J77" s="69"/>
      <c r="K77" s="69"/>
      <c r="L77" s="69"/>
      <c r="M77" s="69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18"/>
      <c r="AV77" s="71"/>
      <c r="AW77" s="71"/>
      <c r="AX77" s="71"/>
      <c r="AY77" s="72"/>
      <c r="AZ77" s="73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</row>
    <row r="78" spans="1:63" ht="12.75">
      <c r="A78" s="69"/>
      <c r="B78" s="69"/>
      <c r="C78" s="69"/>
      <c r="D78" s="71"/>
      <c r="E78" s="69"/>
      <c r="F78" s="69"/>
      <c r="G78" s="69"/>
      <c r="H78" s="69"/>
      <c r="I78" s="71"/>
      <c r="J78" s="69"/>
      <c r="K78" s="69"/>
      <c r="L78" s="69"/>
      <c r="M78" s="69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18"/>
      <c r="AV78" s="71"/>
      <c r="AW78" s="71"/>
      <c r="AX78" s="71"/>
      <c r="AY78" s="72"/>
      <c r="AZ78" s="73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</row>
    <row r="79" spans="1:63" ht="12.75">
      <c r="A79" s="12"/>
      <c r="B79" s="12"/>
      <c r="C79" s="12"/>
      <c r="D79" s="66"/>
      <c r="E79" s="12"/>
      <c r="F79" s="12"/>
      <c r="G79" s="12"/>
      <c r="H79" s="12"/>
      <c r="I79" s="66"/>
      <c r="J79" s="12"/>
      <c r="K79" s="12"/>
      <c r="L79" s="12"/>
      <c r="M79" s="12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V79" s="66"/>
      <c r="AW79" s="66"/>
      <c r="AX79" s="66"/>
      <c r="AZ79" s="67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2.75">
      <c r="A80" s="12"/>
      <c r="B80" s="12"/>
      <c r="C80" s="12"/>
      <c r="D80" s="66"/>
      <c r="E80" s="12"/>
      <c r="F80" s="12"/>
      <c r="G80" s="12"/>
      <c r="H80" s="12"/>
      <c r="I80" s="66"/>
      <c r="J80" s="12"/>
      <c r="K80" s="12"/>
      <c r="L80" s="12"/>
      <c r="M80" s="12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V80" s="66"/>
      <c r="AW80" s="66"/>
      <c r="AX80" s="66"/>
      <c r="AZ80" s="67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2.75">
      <c r="A81" s="12"/>
      <c r="B81" s="12"/>
      <c r="C81" s="12"/>
      <c r="D81" s="66"/>
      <c r="E81" s="12"/>
      <c r="F81" s="12"/>
      <c r="G81" s="12"/>
      <c r="H81" s="12"/>
      <c r="I81" s="66"/>
      <c r="J81" s="12"/>
      <c r="K81" s="12"/>
      <c r="L81" s="12"/>
      <c r="M81" s="12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V81" s="66"/>
      <c r="AW81" s="66"/>
      <c r="AX81" s="66"/>
      <c r="AZ81" s="67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2.75">
      <c r="A82" s="12"/>
      <c r="B82" s="12"/>
      <c r="C82" s="12"/>
      <c r="D82" s="66"/>
      <c r="E82" s="12"/>
      <c r="F82" s="12"/>
      <c r="G82" s="12"/>
      <c r="H82" s="12"/>
      <c r="I82" s="66"/>
      <c r="J82" s="12"/>
      <c r="K82" s="12"/>
      <c r="L82" s="12"/>
      <c r="M82" s="12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V82" s="66"/>
      <c r="AW82" s="66"/>
      <c r="AX82" s="66"/>
      <c r="AZ82" s="67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2.75">
      <c r="A83" s="12"/>
      <c r="B83" s="12"/>
      <c r="C83" s="12"/>
      <c r="D83" s="66"/>
      <c r="E83" s="12"/>
      <c r="F83" s="12"/>
      <c r="G83" s="12"/>
      <c r="H83" s="12"/>
      <c r="I83" s="66"/>
      <c r="J83" s="12"/>
      <c r="K83" s="12"/>
      <c r="L83" s="12"/>
      <c r="M83" s="12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V83" s="66"/>
      <c r="AW83" s="66"/>
      <c r="AX83" s="66"/>
      <c r="AZ83" s="67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4.25" customHeight="1" hidden="1">
      <c r="A84" s="12"/>
      <c r="B84" s="12"/>
      <c r="C84" s="12"/>
      <c r="D84" s="66"/>
      <c r="E84" s="12"/>
      <c r="F84" s="12"/>
      <c r="G84" s="12"/>
      <c r="H84" s="12"/>
      <c r="I84" s="66"/>
      <c r="J84" s="12"/>
      <c r="K84" s="12"/>
      <c r="L84" s="12"/>
      <c r="M84" s="12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V84" s="66"/>
      <c r="AW84" s="66"/>
      <c r="AX84" s="66"/>
      <c r="AZ84" s="67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2.75">
      <c r="A85" s="12"/>
      <c r="B85" s="12"/>
      <c r="C85" s="12"/>
      <c r="D85" s="66"/>
      <c r="E85" s="12"/>
      <c r="F85" s="12"/>
      <c r="G85" s="12"/>
      <c r="H85" s="12"/>
      <c r="I85" s="66"/>
      <c r="J85" s="12"/>
      <c r="K85" s="12"/>
      <c r="L85" s="12"/>
      <c r="M85" s="12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V85" s="66"/>
      <c r="AW85" s="66"/>
      <c r="AX85" s="66"/>
      <c r="AZ85" s="67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2.75">
      <c r="A86" s="12"/>
      <c r="B86" s="12"/>
      <c r="C86" s="12"/>
      <c r="D86" s="66"/>
      <c r="E86" s="12"/>
      <c r="F86" s="12"/>
      <c r="G86" s="12"/>
      <c r="H86" s="12"/>
      <c r="I86" s="66"/>
      <c r="J86" s="12"/>
      <c r="K86" s="12"/>
      <c r="L86" s="12"/>
      <c r="M86" s="12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V86" s="66"/>
      <c r="AW86" s="66"/>
      <c r="AX86" s="66"/>
      <c r="AZ86" s="67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2.75">
      <c r="A87" s="12"/>
      <c r="B87" s="12"/>
      <c r="C87" s="12"/>
      <c r="D87" s="66"/>
      <c r="E87" s="12"/>
      <c r="F87" s="12"/>
      <c r="G87" s="12"/>
      <c r="H87" s="12"/>
      <c r="I87" s="66"/>
      <c r="J87" s="12"/>
      <c r="K87" s="12"/>
      <c r="L87" s="12"/>
      <c r="M87" s="12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V87" s="66"/>
      <c r="AW87" s="66"/>
      <c r="AX87" s="66"/>
      <c r="AZ87" s="67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2.75">
      <c r="A88" s="12"/>
      <c r="B88" s="12"/>
      <c r="C88" s="12"/>
      <c r="D88" s="66"/>
      <c r="E88" s="12"/>
      <c r="F88" s="12"/>
      <c r="G88" s="12"/>
      <c r="H88" s="12"/>
      <c r="I88" s="66"/>
      <c r="J88" s="12"/>
      <c r="K88" s="12"/>
      <c r="L88" s="12"/>
      <c r="M88" s="12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V88" s="66"/>
      <c r="AW88" s="66"/>
      <c r="AX88" s="66"/>
      <c r="AZ88" s="67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2.75">
      <c r="A89" s="12"/>
      <c r="B89" s="12"/>
      <c r="C89" s="12"/>
      <c r="D89" s="66"/>
      <c r="E89" s="12"/>
      <c r="F89" s="12"/>
      <c r="G89" s="12"/>
      <c r="H89" s="12"/>
      <c r="I89" s="66"/>
      <c r="J89" s="12"/>
      <c r="K89" s="12"/>
      <c r="L89" s="12"/>
      <c r="M89" s="12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V89" s="66"/>
      <c r="AW89" s="66"/>
      <c r="AX89" s="66"/>
      <c r="AZ89" s="67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2.75">
      <c r="A90" s="12"/>
      <c r="B90" s="12"/>
      <c r="C90" s="12"/>
      <c r="D90" s="66"/>
      <c r="E90" s="12"/>
      <c r="F90" s="12"/>
      <c r="G90" s="12"/>
      <c r="H90" s="12"/>
      <c r="I90" s="66"/>
      <c r="J90" s="12"/>
      <c r="K90" s="12"/>
      <c r="L90" s="12"/>
      <c r="M90" s="12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V90" s="66"/>
      <c r="AW90" s="66"/>
      <c r="AX90" s="66"/>
      <c r="AZ90" s="67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2.75">
      <c r="A91" s="12"/>
      <c r="B91" s="12"/>
      <c r="C91" s="12"/>
      <c r="D91" s="66"/>
      <c r="E91" s="12"/>
      <c r="F91" s="12"/>
      <c r="G91" s="12"/>
      <c r="H91" s="12"/>
      <c r="I91" s="66"/>
      <c r="J91" s="12"/>
      <c r="K91" s="12"/>
      <c r="L91" s="12"/>
      <c r="M91" s="12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V91" s="66"/>
      <c r="AW91" s="66"/>
      <c r="AX91" s="66"/>
      <c r="AZ91" s="67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2.75">
      <c r="A92" s="12"/>
      <c r="B92" s="12"/>
      <c r="C92" s="12"/>
      <c r="D92" s="66"/>
      <c r="E92" s="12"/>
      <c r="F92" s="12"/>
      <c r="G92" s="12"/>
      <c r="H92" s="12"/>
      <c r="I92" s="66"/>
      <c r="J92" s="12"/>
      <c r="K92" s="12"/>
      <c r="L92" s="12"/>
      <c r="M92" s="12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V92" s="66"/>
      <c r="AW92" s="66"/>
      <c r="AX92" s="66"/>
      <c r="AZ92" s="67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2.75">
      <c r="A93" s="12"/>
      <c r="B93" s="12"/>
      <c r="C93" s="12"/>
      <c r="D93" s="66"/>
      <c r="E93" s="12"/>
      <c r="F93" s="12"/>
      <c r="G93" s="12"/>
      <c r="H93" s="12"/>
      <c r="I93" s="66"/>
      <c r="J93" s="12"/>
      <c r="K93" s="12"/>
      <c r="L93" s="12"/>
      <c r="M93" s="12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V93" s="66"/>
      <c r="AW93" s="66"/>
      <c r="AX93" s="66"/>
      <c r="AZ93" s="67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2.75">
      <c r="A94" s="12"/>
      <c r="B94" s="12"/>
      <c r="C94" s="12"/>
      <c r="D94" s="66"/>
      <c r="E94" s="12"/>
      <c r="F94" s="12"/>
      <c r="G94" s="12"/>
      <c r="H94" s="12"/>
      <c r="I94" s="66"/>
      <c r="J94" s="12"/>
      <c r="K94" s="12"/>
      <c r="L94" s="12"/>
      <c r="M94" s="12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V94" s="66"/>
      <c r="AW94" s="66"/>
      <c r="AX94" s="66"/>
      <c r="AZ94" s="67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2.75">
      <c r="A95" s="12"/>
      <c r="B95" s="12"/>
      <c r="C95" s="12"/>
      <c r="D95" s="66"/>
      <c r="E95" s="12"/>
      <c r="F95" s="12"/>
      <c r="G95" s="12"/>
      <c r="H95" s="12"/>
      <c r="I95" s="66"/>
      <c r="J95" s="12"/>
      <c r="K95" s="12"/>
      <c r="L95" s="12"/>
      <c r="M95" s="12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V95" s="66"/>
      <c r="AW95" s="66"/>
      <c r="AX95" s="66"/>
      <c r="AZ95" s="67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2.75">
      <c r="A96" s="12"/>
      <c r="B96" s="12"/>
      <c r="C96" s="12"/>
      <c r="D96" s="66"/>
      <c r="E96" s="12"/>
      <c r="F96" s="12"/>
      <c r="G96" s="12"/>
      <c r="H96" s="12"/>
      <c r="I96" s="66"/>
      <c r="J96" s="12"/>
      <c r="K96" s="12"/>
      <c r="L96" s="12"/>
      <c r="M96" s="12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V96" s="66"/>
      <c r="AW96" s="66"/>
      <c r="AX96" s="66"/>
      <c r="AZ96" s="67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2.75">
      <c r="A97" s="12"/>
      <c r="B97" s="12"/>
      <c r="C97" s="12"/>
      <c r="D97" s="66"/>
      <c r="E97" s="12"/>
      <c r="F97" s="12"/>
      <c r="G97" s="12"/>
      <c r="H97" s="12"/>
      <c r="I97" s="66"/>
      <c r="J97" s="12"/>
      <c r="K97" s="12"/>
      <c r="L97" s="12"/>
      <c r="M97" s="12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V97" s="66"/>
      <c r="AW97" s="66"/>
      <c r="AX97" s="66"/>
      <c r="AZ97" s="67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2.75">
      <c r="A98" s="12"/>
      <c r="B98" s="12"/>
      <c r="C98" s="12"/>
      <c r="D98" s="66"/>
      <c r="E98" s="12"/>
      <c r="F98" s="12"/>
      <c r="G98" s="12"/>
      <c r="H98" s="12"/>
      <c r="I98" s="66"/>
      <c r="J98" s="12"/>
      <c r="K98" s="12"/>
      <c r="L98" s="12"/>
      <c r="M98" s="12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V98" s="66"/>
      <c r="AW98" s="66"/>
      <c r="AX98" s="66"/>
      <c r="AZ98" s="67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2.75">
      <c r="A99" s="12"/>
      <c r="B99" s="12"/>
      <c r="C99" s="12"/>
      <c r="D99" s="66"/>
      <c r="E99" s="12"/>
      <c r="F99" s="12"/>
      <c r="G99" s="12"/>
      <c r="H99" s="12"/>
      <c r="I99" s="66"/>
      <c r="J99" s="12"/>
      <c r="K99" s="12"/>
      <c r="L99" s="12"/>
      <c r="M99" s="12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V99" s="66"/>
      <c r="AW99" s="66"/>
      <c r="AX99" s="66"/>
      <c r="AZ99" s="67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2.75">
      <c r="A100" s="12"/>
      <c r="B100" s="12"/>
      <c r="C100" s="12"/>
      <c r="D100" s="66"/>
      <c r="E100" s="12"/>
      <c r="F100" s="12"/>
      <c r="G100" s="12"/>
      <c r="H100" s="12"/>
      <c r="I100" s="66"/>
      <c r="J100" s="12"/>
      <c r="K100" s="12"/>
      <c r="L100" s="12"/>
      <c r="M100" s="12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V100" s="66"/>
      <c r="AW100" s="66"/>
      <c r="AX100" s="66"/>
      <c r="AZ100" s="67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2.75">
      <c r="A101" s="12"/>
      <c r="B101" s="12"/>
      <c r="C101" s="12"/>
      <c r="D101" s="66"/>
      <c r="E101" s="12"/>
      <c r="F101" s="12"/>
      <c r="G101" s="12"/>
      <c r="H101" s="12"/>
      <c r="I101" s="66"/>
      <c r="J101" s="12"/>
      <c r="K101" s="12"/>
      <c r="L101" s="12"/>
      <c r="M101" s="12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V101" s="66"/>
      <c r="AW101" s="66"/>
      <c r="AX101" s="66"/>
      <c r="AZ101" s="67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2.75">
      <c r="A102" s="12"/>
      <c r="B102" s="12"/>
      <c r="C102" s="12"/>
      <c r="D102" s="66"/>
      <c r="E102" s="12"/>
      <c r="F102" s="12"/>
      <c r="G102" s="12"/>
      <c r="H102" s="12"/>
      <c r="I102" s="66"/>
      <c r="J102" s="12"/>
      <c r="K102" s="12"/>
      <c r="L102" s="12"/>
      <c r="M102" s="12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V102" s="66"/>
      <c r="AW102" s="66"/>
      <c r="AX102" s="66"/>
      <c r="AZ102" s="67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2.75">
      <c r="A103" s="12"/>
      <c r="B103" s="12"/>
      <c r="C103" s="12"/>
      <c r="D103" s="66"/>
      <c r="E103" s="12"/>
      <c r="F103" s="12"/>
      <c r="G103" s="12"/>
      <c r="H103" s="12"/>
      <c r="I103" s="66"/>
      <c r="J103" s="12"/>
      <c r="K103" s="12"/>
      <c r="L103" s="12"/>
      <c r="M103" s="12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V103" s="66"/>
      <c r="AW103" s="66"/>
      <c r="AX103" s="66"/>
      <c r="AZ103" s="67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2.75">
      <c r="A104" s="12"/>
      <c r="B104" s="12"/>
      <c r="C104" s="12"/>
      <c r="D104" s="66"/>
      <c r="E104" s="12"/>
      <c r="F104" s="12"/>
      <c r="G104" s="12"/>
      <c r="H104" s="12"/>
      <c r="I104" s="66"/>
      <c r="J104" s="12"/>
      <c r="K104" s="12"/>
      <c r="L104" s="12"/>
      <c r="M104" s="12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V104" s="66"/>
      <c r="AW104" s="66"/>
      <c r="AX104" s="66"/>
      <c r="AZ104" s="67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2.75">
      <c r="A105" s="12"/>
      <c r="B105" s="12"/>
      <c r="C105" s="12"/>
      <c r="D105" s="66"/>
      <c r="E105" s="12"/>
      <c r="F105" s="12"/>
      <c r="G105" s="12"/>
      <c r="H105" s="12"/>
      <c r="I105" s="66"/>
      <c r="J105" s="12"/>
      <c r="K105" s="12"/>
      <c r="L105" s="12"/>
      <c r="M105" s="12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V105" s="66"/>
      <c r="AW105" s="66"/>
      <c r="AX105" s="66"/>
      <c r="AZ105" s="67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2.75">
      <c r="A106" s="12"/>
      <c r="B106" s="12"/>
      <c r="C106" s="12"/>
      <c r="D106" s="66"/>
      <c r="E106" s="12"/>
      <c r="F106" s="12"/>
      <c r="G106" s="12"/>
      <c r="H106" s="12"/>
      <c r="I106" s="66"/>
      <c r="J106" s="12"/>
      <c r="K106" s="12"/>
      <c r="L106" s="12"/>
      <c r="M106" s="12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V106" s="66"/>
      <c r="AW106" s="66"/>
      <c r="AX106" s="66"/>
      <c r="AZ106" s="67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2.75">
      <c r="A107" s="12"/>
      <c r="B107" s="12"/>
      <c r="C107" s="12"/>
      <c r="D107" s="66"/>
      <c r="E107" s="12"/>
      <c r="F107" s="12"/>
      <c r="G107" s="12"/>
      <c r="H107" s="12"/>
      <c r="I107" s="66"/>
      <c r="J107" s="12"/>
      <c r="K107" s="12"/>
      <c r="L107" s="12"/>
      <c r="M107" s="12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V107" s="66"/>
      <c r="AW107" s="66"/>
      <c r="AX107" s="66"/>
      <c r="AZ107" s="67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2.75">
      <c r="A108" s="12"/>
      <c r="B108" s="12"/>
      <c r="C108" s="12"/>
      <c r="D108" s="66"/>
      <c r="E108" s="12"/>
      <c r="F108" s="12"/>
      <c r="G108" s="12"/>
      <c r="H108" s="12"/>
      <c r="I108" s="66"/>
      <c r="J108" s="12"/>
      <c r="K108" s="12"/>
      <c r="L108" s="12"/>
      <c r="M108" s="12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V108" s="66"/>
      <c r="AW108" s="66"/>
      <c r="AX108" s="66"/>
      <c r="AZ108" s="67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2.75">
      <c r="A109" s="12"/>
      <c r="B109" s="12"/>
      <c r="C109" s="12"/>
      <c r="D109" s="66"/>
      <c r="E109" s="12"/>
      <c r="F109" s="12"/>
      <c r="G109" s="12"/>
      <c r="H109" s="12"/>
      <c r="I109" s="66"/>
      <c r="J109" s="12"/>
      <c r="K109" s="12"/>
      <c r="L109" s="12"/>
      <c r="M109" s="12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V109" s="66"/>
      <c r="AW109" s="66"/>
      <c r="AX109" s="66"/>
      <c r="AZ109" s="67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2.75">
      <c r="A110" s="12"/>
      <c r="B110" s="12"/>
      <c r="C110" s="12"/>
      <c r="D110" s="66"/>
      <c r="E110" s="12"/>
      <c r="F110" s="12"/>
      <c r="G110" s="12"/>
      <c r="H110" s="12"/>
      <c r="I110" s="66"/>
      <c r="J110" s="12"/>
      <c r="K110" s="12"/>
      <c r="L110" s="12"/>
      <c r="M110" s="12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V110" s="66"/>
      <c r="AW110" s="66"/>
      <c r="AX110" s="66"/>
      <c r="AZ110" s="67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2.75">
      <c r="A111" s="12"/>
      <c r="B111" s="12"/>
      <c r="C111" s="12"/>
      <c r="D111" s="66"/>
      <c r="E111" s="12"/>
      <c r="F111" s="12"/>
      <c r="G111" s="12"/>
      <c r="H111" s="12"/>
      <c r="I111" s="66"/>
      <c r="J111" s="12"/>
      <c r="K111" s="12"/>
      <c r="L111" s="12"/>
      <c r="M111" s="12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V111" s="66"/>
      <c r="AW111" s="66"/>
      <c r="AX111" s="66"/>
      <c r="AZ111" s="67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2.75">
      <c r="A112" s="12"/>
      <c r="B112" s="12"/>
      <c r="C112" s="12"/>
      <c r="D112" s="66"/>
      <c r="E112" s="12"/>
      <c r="F112" s="12"/>
      <c r="G112" s="12"/>
      <c r="H112" s="12"/>
      <c r="I112" s="66"/>
      <c r="J112" s="12"/>
      <c r="K112" s="12"/>
      <c r="L112" s="12"/>
      <c r="M112" s="12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V112" s="66"/>
      <c r="AW112" s="66"/>
      <c r="AX112" s="66"/>
      <c r="AZ112" s="67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2.75">
      <c r="A113" s="12"/>
      <c r="B113" s="12"/>
      <c r="C113" s="12"/>
      <c r="D113" s="66"/>
      <c r="E113" s="12"/>
      <c r="F113" s="12"/>
      <c r="G113" s="12"/>
      <c r="H113" s="12"/>
      <c r="I113" s="66"/>
      <c r="J113" s="12"/>
      <c r="K113" s="12"/>
      <c r="L113" s="12"/>
      <c r="M113" s="12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V113" s="66"/>
      <c r="AW113" s="66"/>
      <c r="AX113" s="66"/>
      <c r="AZ113" s="67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2.75">
      <c r="A114" s="12"/>
      <c r="B114" s="12"/>
      <c r="C114" s="12"/>
      <c r="D114" s="66"/>
      <c r="E114" s="12"/>
      <c r="F114" s="12"/>
      <c r="G114" s="12"/>
      <c r="H114" s="12"/>
      <c r="I114" s="66"/>
      <c r="J114" s="12"/>
      <c r="K114" s="12"/>
      <c r="L114" s="12"/>
      <c r="M114" s="12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V114" s="66"/>
      <c r="AW114" s="66"/>
      <c r="AX114" s="66"/>
      <c r="AZ114" s="67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2.75">
      <c r="A115" s="12"/>
      <c r="B115" s="12"/>
      <c r="C115" s="12"/>
      <c r="D115" s="66"/>
      <c r="E115" s="12"/>
      <c r="F115" s="12"/>
      <c r="G115" s="12"/>
      <c r="H115" s="12"/>
      <c r="I115" s="66"/>
      <c r="J115" s="12"/>
      <c r="K115" s="12"/>
      <c r="L115" s="12"/>
      <c r="M115" s="12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V115" s="66"/>
      <c r="AW115" s="66"/>
      <c r="AX115" s="66"/>
      <c r="AZ115" s="67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2.75">
      <c r="A116" s="12"/>
      <c r="B116" s="12"/>
      <c r="C116" s="12"/>
      <c r="D116" s="66"/>
      <c r="E116" s="12"/>
      <c r="F116" s="12"/>
      <c r="G116" s="12"/>
      <c r="H116" s="12"/>
      <c r="I116" s="66"/>
      <c r="J116" s="12"/>
      <c r="K116" s="12"/>
      <c r="L116" s="12"/>
      <c r="M116" s="12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V116" s="66"/>
      <c r="AW116" s="66"/>
      <c r="AX116" s="66"/>
      <c r="AZ116" s="67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2.75">
      <c r="A117" s="12"/>
      <c r="B117" s="12"/>
      <c r="C117" s="12"/>
      <c r="D117" s="66"/>
      <c r="E117" s="12"/>
      <c r="F117" s="12"/>
      <c r="G117" s="12"/>
      <c r="H117" s="12"/>
      <c r="I117" s="66"/>
      <c r="J117" s="12"/>
      <c r="K117" s="12"/>
      <c r="L117" s="12"/>
      <c r="M117" s="12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V117" s="66"/>
      <c r="AW117" s="66"/>
      <c r="AX117" s="66"/>
      <c r="AZ117" s="67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2.75">
      <c r="A118" s="12"/>
      <c r="B118" s="12"/>
      <c r="C118" s="12"/>
      <c r="D118" s="66"/>
      <c r="E118" s="12"/>
      <c r="F118" s="12"/>
      <c r="G118" s="12"/>
      <c r="H118" s="12"/>
      <c r="I118" s="66"/>
      <c r="J118" s="12"/>
      <c r="K118" s="12"/>
      <c r="L118" s="12"/>
      <c r="M118" s="12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V118" s="66"/>
      <c r="AW118" s="66"/>
      <c r="AX118" s="66"/>
      <c r="AZ118" s="67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2.75">
      <c r="A119" s="12"/>
      <c r="B119" s="12"/>
      <c r="C119" s="12"/>
      <c r="D119" s="66"/>
      <c r="E119" s="12"/>
      <c r="F119" s="12"/>
      <c r="G119" s="12"/>
      <c r="H119" s="12"/>
      <c r="I119" s="66"/>
      <c r="J119" s="12"/>
      <c r="K119" s="12"/>
      <c r="L119" s="12"/>
      <c r="M119" s="12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V119" s="66"/>
      <c r="AW119" s="66"/>
      <c r="AX119" s="66"/>
      <c r="AZ119" s="67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2.75">
      <c r="A120" s="12"/>
      <c r="B120" s="12"/>
      <c r="C120" s="12"/>
      <c r="D120" s="66"/>
      <c r="E120" s="12"/>
      <c r="F120" s="12"/>
      <c r="G120" s="12"/>
      <c r="H120" s="12"/>
      <c r="I120" s="66"/>
      <c r="J120" s="12"/>
      <c r="K120" s="12"/>
      <c r="L120" s="12"/>
      <c r="M120" s="12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V120" s="66"/>
      <c r="AW120" s="66"/>
      <c r="AX120" s="66"/>
      <c r="AZ120" s="67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2.75">
      <c r="A121" s="12"/>
      <c r="B121" s="12"/>
      <c r="C121" s="12"/>
      <c r="D121" s="66"/>
      <c r="E121" s="12"/>
      <c r="F121" s="12"/>
      <c r="G121" s="12"/>
      <c r="H121" s="12"/>
      <c r="I121" s="66"/>
      <c r="J121" s="12"/>
      <c r="K121" s="12"/>
      <c r="L121" s="12"/>
      <c r="M121" s="12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V121" s="66"/>
      <c r="AW121" s="66"/>
      <c r="AX121" s="66"/>
      <c r="AZ121" s="67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2.75">
      <c r="A122" s="12"/>
      <c r="B122" s="12"/>
      <c r="C122" s="12"/>
      <c r="D122" s="66"/>
      <c r="E122" s="12"/>
      <c r="F122" s="12"/>
      <c r="G122" s="12"/>
      <c r="H122" s="12"/>
      <c r="I122" s="66"/>
      <c r="J122" s="12"/>
      <c r="K122" s="12"/>
      <c r="L122" s="12"/>
      <c r="M122" s="12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V122" s="66"/>
      <c r="AW122" s="66"/>
      <c r="AX122" s="66"/>
      <c r="AZ122" s="67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2.75">
      <c r="A123" s="12"/>
      <c r="B123" s="12"/>
      <c r="C123" s="12"/>
      <c r="D123" s="66"/>
      <c r="E123" s="12"/>
      <c r="F123" s="12"/>
      <c r="G123" s="12"/>
      <c r="H123" s="12"/>
      <c r="I123" s="66"/>
      <c r="J123" s="12"/>
      <c r="K123" s="12"/>
      <c r="L123" s="12"/>
      <c r="M123" s="12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V123" s="66"/>
      <c r="AW123" s="66"/>
      <c r="AX123" s="66"/>
      <c r="AZ123" s="67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2.75">
      <c r="A124" s="12"/>
      <c r="B124" s="12"/>
      <c r="C124" s="12"/>
      <c r="D124" s="66"/>
      <c r="E124" s="12"/>
      <c r="F124" s="12"/>
      <c r="G124" s="12"/>
      <c r="H124" s="12"/>
      <c r="I124" s="66"/>
      <c r="J124" s="12"/>
      <c r="K124" s="12"/>
      <c r="L124" s="12"/>
      <c r="M124" s="12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V124" s="66"/>
      <c r="AW124" s="66"/>
      <c r="AX124" s="66"/>
      <c r="AZ124" s="67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2.75">
      <c r="A125" s="12"/>
      <c r="B125" s="12"/>
      <c r="C125" s="12"/>
      <c r="D125" s="66"/>
      <c r="E125" s="12"/>
      <c r="F125" s="12"/>
      <c r="G125" s="12"/>
      <c r="H125" s="12"/>
      <c r="I125" s="66"/>
      <c r="J125" s="12"/>
      <c r="K125" s="12"/>
      <c r="L125" s="12"/>
      <c r="M125" s="12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V125" s="66"/>
      <c r="AW125" s="66"/>
      <c r="AX125" s="66"/>
      <c r="AZ125" s="67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2.75">
      <c r="A126" s="61"/>
      <c r="B126" s="61"/>
      <c r="C126" s="61"/>
      <c r="D126" s="63"/>
      <c r="E126" s="61"/>
      <c r="F126" s="61"/>
      <c r="G126" s="61"/>
      <c r="H126" s="61"/>
      <c r="I126" s="63"/>
      <c r="J126" s="61"/>
      <c r="K126" s="61"/>
      <c r="L126" s="61"/>
      <c r="M126" s="61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4"/>
      <c r="AZ126" s="64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</row>
    <row r="127" spans="1:63" ht="12.75">
      <c r="A127" s="61"/>
      <c r="B127" s="61"/>
      <c r="C127" s="61"/>
      <c r="D127" s="63"/>
      <c r="E127" s="61"/>
      <c r="F127" s="61"/>
      <c r="G127" s="61"/>
      <c r="H127" s="61"/>
      <c r="I127" s="63"/>
      <c r="J127" s="61"/>
      <c r="K127" s="61"/>
      <c r="L127" s="61"/>
      <c r="M127" s="61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4"/>
      <c r="AZ127" s="64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</row>
  </sheetData>
  <sheetProtection/>
  <printOptions gridLines="1" horizontalCentered="1"/>
  <pageMargins left="0.25" right="0.28" top="0.32" bottom="0.17" header="0.17" footer="0.26"/>
  <pageSetup horizontalDpi="600" verticalDpi="600" orientation="landscape" paperSize="9" scale="80" r:id="rId1"/>
  <headerFooter alignWithMargins="0">
    <oddFooter>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Meenakshi.Sharma</dc:creator>
  <cp:keywords/>
  <dc:description/>
  <cp:lastModifiedBy>Gaurav Agarwal</cp:lastModifiedBy>
  <cp:lastPrinted>2018-08-30T04:36:51Z</cp:lastPrinted>
  <dcterms:created xsi:type="dcterms:W3CDTF">2007-01-18T13:07:05Z</dcterms:created>
  <dcterms:modified xsi:type="dcterms:W3CDTF">2019-12-13T11:35:36Z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